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Users\shilov\Desktop\на сайт раскрытие информации\1. Информация об утвержденных тарифах\2022\"/>
    </mc:Choice>
  </mc:AlternateContent>
  <bookViews>
    <workbookView xWindow="930" yWindow="300" windowWidth="13665" windowHeight="7950" tabRatio="887" firstSheet="6" activeTab="12"/>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потр'!$M$18:$AD$32</definedName>
    <definedName name="checkCell_List06_13_double_date">'Форма 4.2.1 | Т-ТЭ | потр'!$AE$18:$AE$32</definedName>
    <definedName name="checkCell_List06_13_unique_t">'Форма 4.2.1 | Т-ТЭ | потр'!$M$18:$M$32</definedName>
    <definedName name="checkCell_List06_13_unique_t1">'Форма 4.2.1 | Т-ТЭ | потр'!$AF$18:$AF$32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потр'!$AC$18:$AC$32</definedName>
    <definedName name="List06_13_note">'Форма 4.2.1 | Т-ТЭ | потр'!$AD$18:$AD$32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REESTR_ORG!$A$2:$J$207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O7" i="642" l="1"/>
  <c r="O8" i="642"/>
  <c r="O9" i="642"/>
  <c r="O10" i="642"/>
  <c r="N17" i="642"/>
  <c r="O17" i="642" s="1"/>
  <c r="P17" i="642" s="1"/>
  <c r="Q17" i="642" s="1"/>
  <c r="R17" i="642" s="1"/>
  <c r="S17" i="642" s="1"/>
  <c r="U17" i="642" s="1"/>
  <c r="V17" i="642" s="1"/>
  <c r="W17" i="642" s="1"/>
  <c r="X17" i="642" s="1"/>
  <c r="Y17" i="642" s="1"/>
  <c r="Z17" i="642" s="1"/>
  <c r="AB17" i="642" s="1"/>
  <c r="AC17" i="642" s="1"/>
  <c r="AD17" i="642" s="1"/>
  <c r="O18" i="642"/>
  <c r="AG18" i="642"/>
  <c r="AG19" i="642"/>
  <c r="AG20" i="642"/>
  <c r="AG21" i="642"/>
  <c r="AG22" i="642"/>
  <c r="AG23" i="642"/>
  <c r="Q25" i="642"/>
  <c r="X25" i="642"/>
  <c r="AG24" i="642"/>
  <c r="AG25" i="642"/>
  <c r="AG26" i="642"/>
  <c r="AG27" i="642"/>
  <c r="Q29" i="642"/>
  <c r="X29" i="642"/>
  <c r="AG28" i="642"/>
  <c r="AG29" i="642"/>
  <c r="AG30" i="642"/>
  <c r="AG31" i="642"/>
  <c r="AG32"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X245" i="471"/>
  <c r="H12" i="646"/>
  <c r="H11" i="646"/>
  <c r="H9" i="646"/>
  <c r="H8" i="646"/>
  <c r="H7" i="646"/>
  <c r="H12" i="622"/>
  <c r="H9" i="622"/>
  <c r="H8" i="622"/>
  <c r="H12" i="643"/>
  <c r="H9" i="643"/>
  <c r="H8" i="643"/>
  <c r="R14" i="601"/>
  <c r="H13" i="646" s="1"/>
  <c r="R13" i="601"/>
  <c r="R12" i="601"/>
  <c r="P12" i="601"/>
  <c r="L19" i="642"/>
  <c r="L21" i="642"/>
  <c r="L23" i="642"/>
  <c r="F11" i="646"/>
  <c r="M14" i="601"/>
  <c r="L18" i="642"/>
  <c r="AE24" i="642"/>
  <c r="L27" i="642"/>
  <c r="F10" i="646"/>
  <c r="M13" i="601"/>
  <c r="L20" i="642"/>
  <c r="L22" i="642"/>
  <c r="L24" i="642"/>
  <c r="AE28" i="642"/>
  <c r="F13" i="646"/>
  <c r="F9" i="646"/>
  <c r="M12" i="601"/>
  <c r="F12" i="646"/>
  <c r="F8" i="646"/>
  <c r="L28" i="642"/>
  <c r="H13" i="643" l="1"/>
  <c r="H13" i="622"/>
  <c r="O7" i="627" l="1"/>
  <c r="O8" i="627"/>
  <c r="O9" i="627"/>
  <c r="O10" i="627"/>
  <c r="O17" i="627"/>
  <c r="P17" i="627" s="1"/>
  <c r="Q17" i="627" s="1"/>
  <c r="R17" i="627" s="1"/>
  <c r="S17" i="627" s="1"/>
  <c r="U17" i="627" s="1"/>
  <c r="V17" i="627" s="1"/>
  <c r="W17" i="627" s="1"/>
  <c r="Z24" i="627"/>
  <c r="Q25" i="627"/>
  <c r="B3" i="525"/>
  <c r="B2" i="525"/>
  <c r="E3" i="437"/>
  <c r="L18" i="627"/>
  <c r="L23" i="627"/>
  <c r="X24" i="627"/>
  <c r="L21" i="627"/>
  <c r="L20" i="627"/>
  <c r="L19" i="627"/>
  <c r="L24" i="627"/>
  <c r="Y23" i="627"/>
  <c r="O7" i="632" l="1"/>
  <c r="O8" i="632"/>
  <c r="O9" i="632"/>
  <c r="O10" i="632"/>
  <c r="O18" i="632"/>
  <c r="P18" i="632" s="1"/>
  <c r="Q18" i="632" s="1"/>
  <c r="R18" i="632" s="1"/>
  <c r="S18" i="632" s="1"/>
  <c r="T18" i="632" s="1"/>
  <c r="V18" i="632" s="1"/>
  <c r="X18" i="632" s="1"/>
  <c r="R24" i="632"/>
  <c r="L21" i="632"/>
  <c r="L23" i="632"/>
  <c r="Y23" i="632"/>
  <c r="L20" i="632"/>
  <c r="L22" i="632"/>
  <c r="L19" i="632"/>
  <c r="M12" i="550" l="1"/>
  <c r="AG251" i="471" l="1"/>
  <c r="AG250" i="471"/>
  <c r="AG249" i="471"/>
  <c r="AG248" i="471"/>
  <c r="AG247" i="471"/>
  <c r="AG246" i="471"/>
  <c r="AG245" i="471"/>
  <c r="Q245" i="471"/>
  <c r="AG244" i="471"/>
  <c r="AG243" i="471"/>
  <c r="AG242" i="471"/>
  <c r="AG241" i="471"/>
  <c r="AG240" i="471"/>
  <c r="AG239" i="471"/>
  <c r="AG238" i="471"/>
  <c r="H11" i="643"/>
  <c r="H7" i="643"/>
  <c r="L238" i="471"/>
  <c r="L241" i="471"/>
  <c r="F10" i="643"/>
  <c r="F8" i="643"/>
  <c r="L244" i="471"/>
  <c r="AE244" i="471"/>
  <c r="L243" i="471"/>
  <c r="L242" i="471"/>
  <c r="F12" i="643"/>
  <c r="F9" i="643"/>
  <c r="L239" i="471"/>
  <c r="F13" i="643"/>
  <c r="L240" i="471"/>
  <c r="F11"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3" i="641"/>
  <c r="L25" i="640"/>
  <c r="F12" i="641"/>
  <c r="L221" i="471"/>
  <c r="L24" i="640"/>
  <c r="F9" i="641"/>
  <c r="F10" i="641"/>
  <c r="L226" i="471"/>
  <c r="L23" i="640"/>
  <c r="L26" i="640"/>
  <c r="L220" i="471"/>
  <c r="L20" i="640"/>
  <c r="L21" i="640"/>
  <c r="F11" i="641"/>
  <c r="F8" i="641"/>
  <c r="X26" i="640"/>
  <c r="L225" i="471"/>
  <c r="L222" i="471"/>
  <c r="L223" i="471"/>
  <c r="L224" i="471"/>
  <c r="L22" i="640"/>
  <c r="X226"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AC109" i="471"/>
  <c r="L55" i="471"/>
  <c r="F8" i="639"/>
  <c r="L166" i="471"/>
  <c r="L162" i="471"/>
  <c r="L167" i="471"/>
  <c r="X37" i="471"/>
  <c r="F11" i="636"/>
  <c r="Y148" i="471"/>
  <c r="L71" i="471"/>
  <c r="L131" i="471"/>
  <c r="X167" i="471"/>
  <c r="L149" i="471"/>
  <c r="L179" i="471"/>
  <c r="F13" i="639"/>
  <c r="F9" i="638"/>
  <c r="AC110" i="471"/>
  <c r="F10" i="636"/>
  <c r="L194" i="471"/>
  <c r="F12" i="637"/>
  <c r="X149" i="471"/>
  <c r="Y166" i="471"/>
  <c r="X73" i="471"/>
  <c r="F10" i="638"/>
  <c r="F11" i="637"/>
  <c r="L127" i="471"/>
  <c r="F9" i="639"/>
  <c r="F13" i="636"/>
  <c r="L87" i="471"/>
  <c r="L51" i="471"/>
  <c r="X131" i="471"/>
  <c r="AH197" i="471"/>
  <c r="L54" i="471"/>
  <c r="Y90" i="471"/>
  <c r="L85" i="471"/>
  <c r="F12" i="634"/>
  <c r="L195" i="471"/>
  <c r="L110" i="471"/>
  <c r="F10" i="634"/>
  <c r="F12" i="639"/>
  <c r="F13" i="637"/>
  <c r="L34" i="471"/>
  <c r="F8" i="634"/>
  <c r="L125" i="471"/>
  <c r="F9" i="637"/>
  <c r="L193" i="471"/>
  <c r="F8" i="635"/>
  <c r="X55" i="471"/>
  <c r="L182" i="471"/>
  <c r="L105" i="471"/>
  <c r="F9" i="634"/>
  <c r="L69" i="471"/>
  <c r="L183" i="471"/>
  <c r="L35" i="471"/>
  <c r="L161" i="471"/>
  <c r="F9" i="635"/>
  <c r="F8" i="637"/>
  <c r="L37" i="471"/>
  <c r="F9" i="636"/>
  <c r="L88" i="471"/>
  <c r="L144" i="471"/>
  <c r="L90" i="471"/>
  <c r="L86" i="471"/>
  <c r="L72" i="471"/>
  <c r="L143" i="471"/>
  <c r="Y183" i="471"/>
  <c r="X91" i="471"/>
  <c r="L33" i="471"/>
  <c r="Y130" i="471"/>
  <c r="F13" i="635"/>
  <c r="L163" i="471"/>
  <c r="L181" i="471"/>
  <c r="L53" i="471"/>
  <c r="L197" i="471"/>
  <c r="F12" i="635"/>
  <c r="F8" i="636"/>
  <c r="L165" i="471"/>
  <c r="AC120" i="471"/>
  <c r="L146" i="471"/>
  <c r="F10" i="637"/>
  <c r="L106" i="471"/>
  <c r="L130" i="471"/>
  <c r="L109" i="471"/>
  <c r="L180" i="471"/>
  <c r="L31" i="471"/>
  <c r="L126" i="471"/>
  <c r="L104" i="471"/>
  <c r="L148" i="471"/>
  <c r="L196" i="471"/>
  <c r="L70" i="471"/>
  <c r="F12" i="636"/>
  <c r="L67" i="471"/>
  <c r="L164" i="471"/>
  <c r="F11" i="638"/>
  <c r="L32" i="471"/>
  <c r="L145" i="471"/>
  <c r="F10" i="635"/>
  <c r="L108" i="471"/>
  <c r="F12" i="638"/>
  <c r="L49" i="471"/>
  <c r="L120" i="471"/>
  <c r="F13" i="638"/>
  <c r="L91" i="471"/>
  <c r="L68" i="471"/>
  <c r="F13" i="634"/>
  <c r="F11" i="634"/>
  <c r="L128" i="471"/>
  <c r="L36" i="471"/>
  <c r="L73" i="471"/>
  <c r="F11" i="635"/>
  <c r="L50" i="471"/>
  <c r="AD108" i="471"/>
  <c r="L103" i="471"/>
  <c r="F10" i="639"/>
  <c r="F11" i="639"/>
  <c r="F8" i="638"/>
  <c r="L52"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5"/>
  <c r="X26" i="626"/>
  <c r="X24" i="624"/>
  <c r="L21" i="624"/>
  <c r="L22" i="624"/>
  <c r="L18" i="625"/>
  <c r="L21" i="626"/>
  <c r="L19" i="624"/>
  <c r="L24" i="626"/>
  <c r="L19" i="625"/>
  <c r="L23" i="624"/>
  <c r="L26" i="626"/>
  <c r="X24" i="625"/>
  <c r="L24" i="624"/>
  <c r="L20" i="626"/>
  <c r="L24" i="625"/>
  <c r="L20" i="624"/>
  <c r="L20" i="625"/>
  <c r="L25" i="626"/>
  <c r="L23" i="626"/>
  <c r="L22" i="626"/>
  <c r="L18" i="624"/>
  <c r="L21" i="625"/>
  <c r="L23"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1"/>
  <c r="L22" i="631"/>
  <c r="L18" i="631"/>
  <c r="L19" i="631"/>
  <c r="L18" i="630"/>
  <c r="L21" i="630"/>
  <c r="L21" i="631"/>
  <c r="X24" i="630"/>
  <c r="L23" i="631"/>
  <c r="L19" i="630"/>
  <c r="L20" i="631"/>
  <c r="L21" i="633"/>
  <c r="L24" i="630"/>
  <c r="L20" i="630"/>
  <c r="L24" i="631"/>
  <c r="Y23" i="631"/>
  <c r="L19" i="633"/>
  <c r="L20" i="633"/>
  <c r="L23" i="630"/>
  <c r="Y23" i="630"/>
  <c r="L22" i="633"/>
  <c r="AH23" i="633"/>
  <c r="L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4" i="628"/>
  <c r="L19" i="628"/>
  <c r="L21" i="629"/>
  <c r="L23" i="629"/>
  <c r="AD23" i="628"/>
  <c r="L24" i="629"/>
  <c r="L25" i="628"/>
  <c r="L19" i="629"/>
  <c r="L18" i="629"/>
  <c r="E2" i="437"/>
  <c r="L23" i="628"/>
  <c r="AC24" i="628"/>
  <c r="L21" i="628"/>
  <c r="X24" i="629"/>
  <c r="AC25" i="628"/>
  <c r="L20" i="628"/>
  <c r="L18" i="628"/>
  <c r="L20" i="629"/>
  <c r="Y23"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9" i="622"/>
  <c r="F338" i="471"/>
  <c r="F340" i="471"/>
  <c r="F12" i="614"/>
  <c r="F10" i="614"/>
  <c r="F339" i="471"/>
  <c r="F8" i="622"/>
  <c r="F12" i="617"/>
  <c r="F342" i="471"/>
  <c r="F13" i="617"/>
  <c r="F8" i="614"/>
  <c r="F11" i="616"/>
  <c r="F13" i="622"/>
  <c r="F12" i="618"/>
  <c r="F9" i="616"/>
  <c r="F13" i="616"/>
  <c r="F10" i="622"/>
  <c r="F337" i="471"/>
  <c r="F9" i="614"/>
  <c r="F11" i="618"/>
  <c r="F10" i="616"/>
  <c r="F341" i="471"/>
  <c r="F8" i="618"/>
  <c r="F8" i="617"/>
  <c r="F8" i="616"/>
  <c r="F10" i="618"/>
  <c r="F12" i="622"/>
  <c r="F9" i="618"/>
  <c r="F11" i="614"/>
  <c r="M302" i="471"/>
  <c r="F11" i="622"/>
  <c r="F9" i="617"/>
  <c r="F13" i="614"/>
  <c r="F10" i="617"/>
  <c r="F12" i="616"/>
  <c r="F13" i="618"/>
  <c r="M297" i="471"/>
  <c r="M307" i="471"/>
  <c r="F11" i="617"/>
</calcChain>
</file>

<file path=xl/sharedStrings.xml><?xml version="1.0" encoding="utf-8"?>
<sst xmlns="http://schemas.openxmlformats.org/spreadsheetml/2006/main" count="6595" uniqueCount="3398">
  <si>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</si>
  <si>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</si>
  <si>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</si>
  <si>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</si>
  <si>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</si>
  <si>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</si>
  <si>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</si>
  <si>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</si>
  <si>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</si>
  <si>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</si>
  <si>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</si>
  <si>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</si>
  <si>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</si>
  <si>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</si>
  <si>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</si>
  <si>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</si>
  <si>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</si>
  <si>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</si>
  <si>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</si>
  <si>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</si>
  <si>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</si>
  <si>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</si>
  <si>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</si>
  <si>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</si>
  <si>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</si>
  <si>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</si>
  <si>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</si>
  <si>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</si>
  <si>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</si>
  <si>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</si>
  <si>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</si>
  <si>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</si>
  <si>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</si>
  <si>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</si>
  <si>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</si>
  <si>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</si>
  <si>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</si>
  <si>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</si>
  <si>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</si>
  <si>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</si>
  <si>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</si>
  <si>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</si>
  <si>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</si>
  <si>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</si>
  <si>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</si>
  <si>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</si>
  <si>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</si>
  <si>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</si>
  <si>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</si>
  <si>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</si>
  <si>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</si>
  <si>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</si>
  <si>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</si>
  <si>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</si>
  <si>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</si>
  <si>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</si>
  <si>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</si>
  <si>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</si>
  <si>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</si>
  <si>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</si>
  <si>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</si>
  <si>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</si>
  <si>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</si>
  <si>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</si>
  <si>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</si>
  <si>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</si>
  <si>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</si>
  <si>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</si>
  <si>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</si>
  <si>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</si>
  <si>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</si>
  <si>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</si>
  <si>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</si>
  <si>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</si>
  <si>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</si>
  <si>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</si>
  <si>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</si>
  <si>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</si>
  <si>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</si>
  <si>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</si>
  <si>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</si>
  <si>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</si>
  <si>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</si>
  <si>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</si>
  <si>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</si>
  <si>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</si>
  <si>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</si>
  <si>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</si>
  <si>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</si>
  <si>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</si>
  <si>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</si>
  <si>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</si>
  <si>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</si>
  <si>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</si>
  <si>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</si>
  <si>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</si>
  <si>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</si>
  <si>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</si>
  <si>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</si>
  <si>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</si>
  <si>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</si>
  <si>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</si>
  <si>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</si>
  <si>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</si>
  <si>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</si>
  <si>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</si>
  <si>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</si>
  <si>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</si>
  <si>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</si>
  <si>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</si>
  <si>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</si>
  <si>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</si>
  <si>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</si>
  <si>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</si>
  <si>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</si>
  <si>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</si>
  <si>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</si>
  <si>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</si>
  <si>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</si>
  <si>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</si>
  <si>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</si>
  <si>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</si>
  <si>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</si>
  <si>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</si>
  <si>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</si>
  <si>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</si>
  <si>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</si>
  <si>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</si>
  <si>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</si>
  <si>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</si>
  <si>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</si>
  <si>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</si>
  <si>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</si>
  <si>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</si>
  <si>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</si>
  <si>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</si>
  <si>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</si>
  <si>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</si>
  <si>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</si>
  <si>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</si>
  <si>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</si>
  <si>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</si>
  <si>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</si>
  <si>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</si>
  <si>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</si>
  <si>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</si>
  <si>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</si>
  <si>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</si>
  <si>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</si>
  <si>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</si>
  <si>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</si>
  <si>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</si>
  <si>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</si>
  <si>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</si>
  <si>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</si>
  <si>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</si>
  <si>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</si>
  <si>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</si>
  <si>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</si>
  <si>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</si>
  <si>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</si>
  <si>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</si>
  <si>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</si>
  <si>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</si>
  <si>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</si>
  <si>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</si>
  <si>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</si>
  <si>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</si>
  <si>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</si>
  <si>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</si>
  <si>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</si>
  <si>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</si>
  <si>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</si>
  <si>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</si>
  <si>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</si>
  <si>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</si>
  <si>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</si>
  <si>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</si>
  <si>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</si>
  <si>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</si>
  <si>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</si>
  <si>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</si>
  <si>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</si>
  <si>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</si>
  <si>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</si>
  <si>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</si>
  <si>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</si>
  <si>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</si>
  <si>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</si>
  <si>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</si>
  <si>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</si>
  <si>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</si>
  <si>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</si>
  <si>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</si>
  <si>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</si>
  <si>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</si>
  <si>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</si>
  <si>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</si>
  <si>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</si>
  <si>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</si>
  <si>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</si>
  <si>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</si>
  <si>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</si>
  <si>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</si>
  <si>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</si>
  <si>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</si>
  <si>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</si>
  <si>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</si>
  <si>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</si>
  <si>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</si>
  <si>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</si>
  <si>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</si>
  <si>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</si>
  <si>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</si>
  <si>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</si>
  <si>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</si>
  <si>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</si>
  <si>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</si>
  <si>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</si>
  <si>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</si>
  <si>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</si>
  <si>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</si>
  <si>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</si>
  <si>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</si>
  <si>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</si>
  <si>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</si>
  <si>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</si>
  <si>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</si>
  <si>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</si>
  <si>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</si>
  <si>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</si>
  <si>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</si>
  <si>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</si>
  <si>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</si>
  <si>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</si>
  <si>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</si>
  <si>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</si>
  <si>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</si>
  <si>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</si>
  <si>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</si>
  <si>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</si>
  <si>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</si>
  <si>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</si>
  <si>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</si>
  <si>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</si>
  <si>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</si>
  <si>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</si>
  <si>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</si>
  <si>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</si>
  <si>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</si>
  <si>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</si>
  <si>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</si>
  <si>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</si>
  <si>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</si>
  <si>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</si>
  <si>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</si>
  <si>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</si>
  <si>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</si>
  <si>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</si>
  <si>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</si>
  <si>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</si>
  <si>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</si>
  <si>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</si>
  <si>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</si>
  <si>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</si>
  <si>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</si>
  <si>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</si>
  <si>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</si>
  <si>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</si>
  <si>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</si>
  <si>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</si>
  <si>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</si>
  <si>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</si>
  <si>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</si>
  <si>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</si>
  <si>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</si>
  <si>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</si>
  <si>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</si>
  <si>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</si>
  <si>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</si>
  <si>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</si>
  <si>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</si>
  <si>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</si>
  <si>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</si>
  <si>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</si>
  <si>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</si>
  <si>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</si>
  <si>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</si>
  <si>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</si>
  <si>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</si>
  <si>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</si>
  <si>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</si>
  <si>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</si>
  <si>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</si>
  <si>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</si>
  <si>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</si>
  <si>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</si>
  <si>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</si>
  <si>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</si>
  <si>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</si>
  <si>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</si>
  <si>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</si>
  <si>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</si>
  <si>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</si>
  <si>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</si>
  <si>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</si>
  <si>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</si>
  <si>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</si>
  <si>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</si>
  <si>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</si>
  <si>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</si>
  <si>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</si>
  <si>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</si>
  <si>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</si>
  <si>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</si>
  <si>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</si>
  <si>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</si>
  <si>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</si>
  <si>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</si>
  <si>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</si>
  <si>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</si>
  <si>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</si>
  <si>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</si>
  <si>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</si>
  <si>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</si>
  <si>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</si>
  <si>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</si>
  <si>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</si>
  <si>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</si>
  <si>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</si>
  <si>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</si>
  <si>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</si>
  <si>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</si>
  <si>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</si>
  <si>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</si>
  <si>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</si>
  <si>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</si>
  <si>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</si>
  <si>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</si>
  <si>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</si>
  <si>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</si>
  <si>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</si>
  <si>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</si>
  <si>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</si>
  <si>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</si>
  <si>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</si>
  <si>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</si>
  <si>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</si>
  <si>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</si>
  <si>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</si>
  <si>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</si>
  <si>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</si>
  <si>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</si>
  <si>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</si>
  <si>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</si>
  <si>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</si>
  <si>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</si>
  <si>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</si>
  <si>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</si>
  <si>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</si>
  <si>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</si>
  <si>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</si>
  <si>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</si>
  <si>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</si>
  <si>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</si>
  <si>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</si>
  <si>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</si>
  <si>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</si>
  <si>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</si>
  <si>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</si>
  <si>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</si>
  <si>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</si>
  <si>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</si>
  <si>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</si>
  <si>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</si>
  <si>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</si>
  <si>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</si>
  <si>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</si>
  <si>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</si>
  <si>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</si>
  <si>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</si>
  <si>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</si>
  <si>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</si>
  <si>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</si>
  <si>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</si>
  <si>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</si>
  <si>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</si>
  <si>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</si>
  <si>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</si>
  <si>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</si>
  <si>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</si>
  <si>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</si>
  <si>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</si>
  <si>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</si>
  <si>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</si>
  <si>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</si>
  <si>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</si>
  <si>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</si>
  <si>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</si>
  <si>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</si>
  <si>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</si>
  <si>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</si>
  <si>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</si>
  <si>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</si>
  <si>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</si>
  <si>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</si>
  <si>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</si>
  <si>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</si>
  <si>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</si>
  <si>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</si>
  <si>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</si>
  <si>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</si>
  <si>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</si>
  <si>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</si>
  <si>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</si>
  <si>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</si>
  <si>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</si>
  <si>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</si>
  <si>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</si>
  <si>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</si>
  <si>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</si>
  <si>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</si>
  <si>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</si>
  <si>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</si>
  <si>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</si>
  <si>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</si>
  <si>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</si>
  <si>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</si>
  <si>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</si>
  <si>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</si>
  <si>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</si>
  <si>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</si>
  <si>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</si>
  <si>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</si>
  <si>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</si>
  <si>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</si>
  <si>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</si>
  <si>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</si>
  <si>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</si>
  <si>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</si>
  <si>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</si>
  <si>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</si>
  <si>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</si>
  <si>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</si>
  <si>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</si>
  <si>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</si>
  <si>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</si>
  <si>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</si>
  <si>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</si>
  <si>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</si>
  <si>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</si>
  <si>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</si>
  <si>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</si>
  <si>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</si>
  <si>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</si>
  <si>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</si>
  <si>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</si>
  <si>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</si>
  <si>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</si>
  <si>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</si>
  <si>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</si>
  <si>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</si>
  <si>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</si>
  <si>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</si>
  <si>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</si>
  <si>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</si>
  <si>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</si>
  <si>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</si>
  <si>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</si>
  <si>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</si>
  <si>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</si>
  <si>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</si>
  <si>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</si>
  <si>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</si>
  <si>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</si>
  <si>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</si>
  <si>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</si>
  <si>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</si>
  <si>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</si>
  <si>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</si>
  <si>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</si>
  <si>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</si>
  <si>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</si>
  <si>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</si>
  <si>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</si>
  <si>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</si>
  <si>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</si>
  <si>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</si>
  <si>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</si>
  <si>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</si>
  <si>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</si>
  <si>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</si>
  <si>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</si>
  <si>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</si>
  <si>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</si>
  <si>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</si>
  <si>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</si>
  <si>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</si>
  <si>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</si>
  <si>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</si>
  <si>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</si>
  <si>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</si>
  <si>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</si>
  <si>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</si>
  <si>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</si>
  <si>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</si>
  <si>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</si>
  <si>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</si>
  <si>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</si>
  <si>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</si>
  <si>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</si>
  <si>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</si>
  <si>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</si>
  <si>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</si>
  <si>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</si>
  <si>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</si>
  <si>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</si>
  <si>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</si>
  <si>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</si>
  <si>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</si>
  <si>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</si>
  <si>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</si>
  <si>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</si>
  <si>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</si>
  <si>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</si>
  <si>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</si>
  <si>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</si>
  <si>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</si>
  <si>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</si>
  <si>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</si>
  <si>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</si>
  <si>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</si>
  <si>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</si>
  <si>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</si>
  <si>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</si>
  <si>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</si>
  <si>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</si>
  <si>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</si>
  <si>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</si>
  <si>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</si>
  <si>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</si>
  <si>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</si>
  <si>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</si>
  <si>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</si>
  <si>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</si>
  <si>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</si>
  <si>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</si>
  <si>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</si>
  <si>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</si>
  <si>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</si>
  <si>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</si>
  <si>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</si>
  <si>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</si>
  <si>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</si>
  <si>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</si>
  <si>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</si>
  <si>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</si>
  <si>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</si>
  <si>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</si>
  <si>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</si>
  <si>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</si>
  <si>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</si>
  <si>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</si>
  <si>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</si>
  <si>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</si>
  <si>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</si>
  <si>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</si>
  <si>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</si>
  <si>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</si>
  <si>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</si>
  <si>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</si>
  <si>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</si>
  <si>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</si>
  <si>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</si>
  <si>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</si>
  <si>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</si>
  <si>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</si>
  <si>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</si>
  <si>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</si>
  <si>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</si>
  <si>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</si>
  <si>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</si>
  <si>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</si>
  <si>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</si>
  <si>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</si>
  <si>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</si>
  <si>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</si>
  <si>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</si>
  <si>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</si>
  <si>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</si>
  <si>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</si>
  <si>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</si>
  <si>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</si>
  <si>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</si>
  <si>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</si>
  <si>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</si>
  <si>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</si>
  <si>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</si>
  <si>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</si>
  <si>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</si>
  <si>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</si>
  <si>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</si>
  <si>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</si>
  <si>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</si>
  <si>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</si>
  <si>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</si>
  <si>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</si>
  <si>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</si>
  <si>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</si>
  <si>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</si>
  <si>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</si>
  <si>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</si>
  <si>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</si>
  <si>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</si>
  <si>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</si>
  <si>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</si>
  <si>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</si>
  <si>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</si>
  <si>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</si>
  <si>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</si>
  <si>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</si>
  <si>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</si>
  <si>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</si>
  <si>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</si>
  <si>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</si>
  <si>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</si>
  <si>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</si>
  <si>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</si>
  <si>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</si>
  <si>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</si>
  <si>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</si>
  <si>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</si>
  <si>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</si>
  <si>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</si>
  <si>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</si>
  <si>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</si>
  <si>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</si>
  <si>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</si>
  <si>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</si>
  <si>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</si>
  <si>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</si>
  <si>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</si>
  <si>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</si>
  <si>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</si>
  <si>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</si>
  <si>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</si>
  <si>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</si>
  <si>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</si>
  <si>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</si>
  <si>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</si>
  <si>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</si>
  <si>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</si>
  <si>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</si>
  <si>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</si>
  <si>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</si>
  <si>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</si>
  <si>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</si>
  <si>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</si>
  <si>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</si>
  <si>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</si>
  <si>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</si>
  <si>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</si>
  <si>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</si>
  <si>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</si>
  <si>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</si>
  <si>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</si>
  <si>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</si>
  <si>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</si>
  <si>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</si>
  <si>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</si>
  <si>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</si>
  <si>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</si>
  <si>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</si>
  <si>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</si>
  <si>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</si>
  <si>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</si>
  <si>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</si>
  <si>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</si>
  <si>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</si>
  <si>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</si>
  <si>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</si>
  <si>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</si>
  <si>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</si>
  <si>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</si>
  <si>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</si>
  <si>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</si>
  <si>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</si>
  <si>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</si>
  <si>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</si>
  <si>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</si>
  <si>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</si>
  <si>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</si>
  <si>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</si>
  <si>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</si>
  <si>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</si>
  <si>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</si>
  <si>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</si>
  <si>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</si>
  <si>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</si>
  <si>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</si>
  <si>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</si>
  <si>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</si>
  <si>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</si>
  <si>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</si>
  <si>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</si>
  <si>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</si>
  <si>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</si>
  <si>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</si>
  <si>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</si>
  <si>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</si>
  <si>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</si>
  <si>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</si>
  <si>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</si>
  <si>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</si>
  <si>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</si>
  <si>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</si>
  <si>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</si>
  <si>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</si>
  <si>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</si>
  <si>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</si>
  <si>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</si>
  <si>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</si>
  <si>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</si>
  <si>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</si>
  <si>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</si>
  <si>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</si>
  <si>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</si>
  <si>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</si>
  <si>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</si>
  <si>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</si>
  <si>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</si>
  <si>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</si>
  <si>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</si>
  <si>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</si>
  <si>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</si>
  <si>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</si>
  <si>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</si>
  <si>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</si>
  <si>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</si>
  <si>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</si>
  <si>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</si>
  <si>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</si>
  <si>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</si>
  <si>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</si>
  <si>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</si>
  <si>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</si>
  <si>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</si>
  <si>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</si>
  <si>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</si>
  <si>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</si>
  <si>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</si>
  <si>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</si>
  <si>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</si>
  <si>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</si>
  <si>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</si>
  <si>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</si>
  <si>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</si>
  <si>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</si>
  <si>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</si>
  <si>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</si>
  <si>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</si>
  <si>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</si>
  <si>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</si>
  <si>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</si>
  <si>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</si>
  <si>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</si>
  <si>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</si>
  <si>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</si>
  <si>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</si>
  <si>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</si>
  <si>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</si>
  <si>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</si>
  <si>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</si>
  <si>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</si>
  <si>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</si>
  <si>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</si>
  <si>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24.12.2021</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</si>
  <si>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</si>
  <si>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</si>
  <si>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</si>
  <si>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</si>
  <si>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</si>
  <si>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</si>
  <si>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</si>
  <si>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</si>
  <si>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</si>
  <si>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</si>
  <si>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</si>
  <si>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</si>
  <si>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</si>
  <si>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</si>
  <si>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</si>
  <si>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</si>
  <si>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</si>
  <si>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</si>
  <si>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</si>
  <si>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</si>
  <si>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</si>
  <si>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</si>
  <si>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</si>
  <si>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</si>
  <si>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</si>
  <si>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</si>
  <si>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</si>
  <si>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</si>
  <si>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</si>
  <si>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</si>
  <si>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</si>
  <si>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</si>
  <si>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</si>
  <si>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</si>
  <si>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</si>
  <si>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</si>
  <si>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</si>
  <si>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</si>
  <si>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</si>
  <si>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</si>
  <si>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</si>
  <si>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</si>
  <si>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</si>
  <si>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</si>
  <si>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</si>
  <si>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</si>
  <si>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</si>
  <si>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</si>
  <si>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</si>
  <si>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</si>
  <si>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</si>
  <si>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</si>
  <si>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</si>
  <si>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</si>
  <si>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</si>
  <si>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</si>
  <si>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</si>
  <si>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</si>
  <si>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</si>
  <si>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</si>
  <si>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</si>
  <si>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</si>
  <si>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</si>
  <si>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</si>
  <si>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</si>
  <si>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</si>
  <si>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</si>
  <si>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</si>
  <si>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</si>
  <si>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</si>
  <si>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</si>
  <si>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</si>
  <si>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</si>
  <si>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</si>
  <si>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</si>
  <si>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</si>
  <si>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</si>
  <si>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</si>
  <si>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</si>
  <si>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</si>
  <si>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</si>
  <si>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</si>
  <si>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</si>
  <si>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</si>
  <si>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</si>
  <si>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</si>
  <si>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</si>
  <si>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</si>
  <si>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</si>
  <si>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</si>
  <si>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</si>
  <si>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</si>
  <si>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</si>
  <si>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</si>
  <si>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</si>
  <si>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</si>
  <si>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</si>
  <si>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</si>
  <si>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</si>
  <si>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</si>
  <si>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</si>
  <si>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</si>
  <si>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</si>
  <si>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</si>
  <si>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</si>
  <si>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</si>
  <si>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</si>
  <si>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</si>
  <si>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</si>
  <si>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</si>
  <si>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</si>
  <si>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</si>
  <si>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</si>
  <si>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</si>
  <si>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</si>
  <si>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</si>
  <si>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</si>
  <si>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</si>
  <si>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</si>
  <si>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</si>
  <si>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</si>
  <si>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</si>
  <si>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</si>
  <si>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</si>
  <si>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</si>
  <si>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</si>
  <si>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</si>
  <si>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</si>
  <si>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</si>
  <si>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</si>
  <si>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</si>
  <si>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</si>
  <si>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</si>
  <si>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</si>
  <si>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</si>
  <si>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</si>
  <si>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</si>
  <si>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</si>
  <si>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</si>
  <si>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</si>
  <si>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</si>
  <si>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</si>
  <si>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</si>
  <si>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</si>
  <si>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</si>
  <si>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</si>
  <si>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</si>
  <si>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</si>
  <si>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</si>
  <si>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</si>
  <si>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</si>
  <si>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</si>
  <si>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</si>
  <si>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</si>
  <si>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</si>
  <si>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</si>
  <si>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</si>
  <si>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</si>
  <si>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</si>
  <si>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</si>
  <si>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</si>
  <si>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</si>
  <si>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</si>
  <si>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</si>
  <si>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</si>
  <si>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</si>
  <si>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</si>
  <si>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</si>
  <si>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</si>
  <si>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</si>
  <si>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</si>
  <si>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</si>
  <si>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</si>
  <si>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</si>
  <si>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</si>
  <si>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</si>
  <si>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</si>
  <si>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</si>
  <si>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</si>
  <si>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</si>
  <si>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</si>
  <si>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</si>
  <si>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</si>
  <si>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</si>
  <si>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</si>
  <si>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</si>
  <si>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</si>
  <si>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</si>
  <si>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</si>
  <si>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</si>
  <si>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</si>
  <si>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</si>
  <si>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</si>
  <si>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</si>
  <si>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</si>
  <si>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</si>
  <si>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</si>
  <si>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</si>
  <si>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</si>
  <si>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</si>
  <si>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</si>
  <si>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</si>
  <si>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</si>
  <si>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</si>
  <si>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</si>
  <si>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</si>
  <si>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</si>
  <si>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</si>
  <si>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</si>
  <si>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</si>
  <si>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</si>
  <si>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</si>
  <si>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</si>
  <si>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</si>
  <si>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</si>
  <si>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</si>
  <si>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</si>
  <si>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</si>
  <si>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</si>
  <si>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</si>
  <si>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</si>
  <si>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</si>
  <si>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</si>
  <si>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</si>
  <si>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</si>
  <si>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</si>
  <si>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</si>
  <si>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</si>
  <si>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</si>
  <si>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</si>
  <si>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</si>
  <si>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</si>
  <si>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</si>
  <si>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</si>
  <si>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</si>
  <si>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</si>
  <si>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</si>
  <si>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</si>
  <si>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</si>
  <si>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</si>
  <si>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</si>
  <si>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</si>
  <si>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</si>
  <si>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</si>
  <si>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</si>
  <si>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</si>
  <si>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</si>
  <si>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</si>
  <si>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</si>
  <si>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</si>
  <si>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</si>
  <si>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</si>
  <si>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</si>
  <si>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</si>
  <si>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</si>
  <si>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</si>
  <si>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</si>
  <si>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</si>
  <si>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</si>
  <si>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</si>
  <si>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</si>
  <si>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</si>
  <si>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</si>
  <si>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</si>
  <si>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</si>
  <si>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</si>
  <si>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</si>
  <si>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</si>
  <si>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</si>
  <si>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</si>
  <si>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</si>
  <si>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</si>
  <si>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</si>
  <si>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</si>
  <si>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</si>
  <si>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</si>
  <si>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</si>
  <si>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</si>
  <si>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</si>
  <si>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</si>
  <si>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</si>
  <si>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</si>
  <si>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</si>
  <si>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</si>
  <si>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</si>
  <si>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</si>
  <si>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</si>
  <si>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</si>
  <si>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</si>
  <si>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</si>
  <si>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</si>
  <si>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</si>
  <si>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</si>
  <si>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</si>
  <si>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</si>
  <si>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</si>
  <si>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</si>
  <si>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</si>
  <si>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</si>
  <si>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</si>
  <si>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</si>
  <si>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</si>
  <si>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</si>
  <si>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</si>
  <si>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</si>
  <si>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</si>
  <si>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</si>
  <si>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</si>
  <si>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</si>
  <si>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</si>
  <si>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</si>
  <si>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</si>
  <si>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</si>
  <si>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</si>
  <si>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</si>
  <si>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</si>
  <si>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</si>
  <si>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</si>
  <si>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</si>
  <si>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</si>
  <si>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</si>
  <si>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</si>
  <si>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</si>
  <si>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</si>
  <si>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</si>
  <si>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</si>
  <si>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</si>
  <si>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</si>
  <si>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</si>
  <si>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</si>
  <si>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</si>
  <si>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</si>
  <si>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</si>
  <si>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</si>
  <si>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</si>
  <si>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</si>
  <si>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</si>
  <si>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</si>
  <si>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</si>
  <si>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</si>
  <si>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</si>
  <si>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</si>
  <si>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</si>
  <si>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</si>
  <si>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</si>
  <si>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</si>
  <si>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</si>
  <si>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</si>
  <si>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</si>
  <si>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</si>
  <si>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</si>
  <si>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</si>
  <si>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</si>
  <si>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</si>
  <si>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</si>
  <si>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</si>
  <si>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</si>
  <si>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</si>
  <si>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</si>
  <si>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</si>
  <si>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</si>
  <si>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</si>
  <si>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</si>
  <si>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</si>
  <si>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</si>
  <si>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</si>
  <si>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</si>
  <si>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</si>
  <si>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</si>
  <si>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</si>
  <si>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</si>
  <si>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</si>
  <si>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</si>
  <si>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</si>
  <si>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</si>
  <si>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</si>
  <si>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</si>
  <si>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</si>
  <si>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</si>
  <si>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</si>
  <si>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</si>
  <si>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</si>
  <si>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</si>
  <si>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</si>
  <si>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</si>
  <si>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</si>
  <si>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</si>
  <si>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</si>
  <si>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</si>
  <si>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</si>
  <si>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</si>
  <si>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</si>
  <si>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</si>
  <si>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</si>
  <si>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</si>
  <si>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</si>
  <si>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</si>
  <si>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</si>
  <si>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</si>
  <si>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</si>
  <si>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</si>
  <si>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</si>
  <si>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</si>
  <si>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</si>
  <si>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</si>
  <si>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</si>
  <si>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</si>
  <si>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</si>
  <si>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</si>
  <si>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</si>
  <si>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</si>
  <si>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</si>
  <si>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</si>
  <si>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</si>
  <si>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</si>
  <si>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</si>
  <si>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</si>
  <si>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</si>
  <si>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</si>
  <si>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</si>
  <si>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</si>
  <si>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</si>
  <si>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</si>
  <si>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</si>
  <si>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</si>
  <si>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</si>
  <si>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</si>
  <si>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</si>
  <si>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</si>
  <si>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</si>
  <si>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</si>
  <si>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</si>
  <si>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</si>
  <si>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</si>
  <si>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</si>
  <si>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</si>
  <si>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</si>
  <si>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</si>
  <si>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</si>
  <si>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</si>
  <si>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</si>
  <si>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</si>
  <si>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</si>
  <si>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</si>
  <si>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</si>
  <si>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</si>
  <si>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</si>
  <si>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</si>
  <si>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</si>
  <si>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</si>
  <si>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</si>
  <si>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</si>
  <si>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</si>
  <si>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</si>
  <si>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</si>
  <si>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</si>
  <si>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</si>
  <si>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</si>
  <si>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</si>
  <si>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</si>
  <si>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</si>
  <si>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</si>
  <si>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</si>
  <si>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</si>
  <si>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</si>
  <si>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</si>
  <si>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</si>
  <si>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</si>
  <si>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</si>
  <si>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</si>
  <si>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</si>
  <si>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</si>
  <si>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</si>
  <si>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</si>
  <si>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</si>
  <si>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</si>
  <si>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</si>
  <si>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</si>
  <si>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</si>
  <si>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</si>
  <si>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</si>
  <si>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</si>
  <si>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</si>
  <si>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</si>
  <si>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</si>
  <si>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</si>
  <si>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</si>
  <si>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</si>
  <si>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</si>
  <si>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</si>
  <si>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</si>
  <si>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</si>
  <si>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</si>
  <si>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</si>
  <si>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</si>
  <si>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</si>
  <si>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</si>
  <si>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</si>
  <si>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</si>
  <si>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</si>
  <si>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</si>
  <si>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</si>
  <si>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</si>
  <si>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</si>
  <si>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</si>
  <si>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</si>
  <si>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</si>
  <si>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</si>
  <si>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</si>
  <si>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</si>
  <si>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</si>
  <si>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</si>
  <si>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</si>
  <si>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</si>
  <si>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</si>
  <si>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</si>
  <si>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</si>
  <si>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</si>
  <si>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</si>
  <si>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</si>
  <si>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</si>
  <si>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</si>
  <si>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</si>
  <si>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</si>
  <si>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</si>
  <si>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</si>
  <si>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</si>
  <si>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</si>
  <si>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</si>
  <si>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</si>
  <si>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</si>
  <si>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</si>
  <si>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</si>
  <si>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</si>
  <si>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</si>
  <si>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</si>
  <si>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</si>
  <si>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</si>
  <si>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</si>
  <si>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</si>
  <si>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</si>
  <si>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</si>
  <si>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</si>
  <si>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</si>
  <si>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</si>
  <si>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</si>
  <si>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</si>
  <si>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</si>
  <si>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</si>
  <si>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</si>
  <si>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</si>
  <si>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</si>
  <si>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</si>
  <si>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</si>
  <si>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</si>
  <si>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</si>
  <si>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</si>
  <si>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</si>
  <si>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</si>
  <si>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</si>
  <si>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</si>
  <si>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</si>
  <si>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</si>
  <si>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</si>
  <si>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</si>
  <si>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</si>
  <si>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</si>
  <si>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</si>
  <si>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</si>
  <si>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</si>
  <si>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</si>
  <si>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</si>
  <si>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</si>
  <si>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</si>
  <si>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</si>
  <si>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</si>
  <si>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</si>
  <si>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</si>
  <si>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</si>
  <si>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</si>
  <si>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</si>
  <si>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</si>
  <si>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</si>
  <si>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</si>
  <si>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</si>
  <si>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</si>
  <si>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</si>
  <si>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</si>
  <si>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</si>
  <si>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</si>
  <si>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</si>
  <si>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</si>
  <si>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</si>
  <si>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</si>
  <si>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</si>
  <si>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</si>
  <si>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</si>
  <si>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</si>
  <si>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</si>
  <si>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</si>
  <si>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</si>
  <si>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</si>
  <si>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</si>
  <si>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</si>
  <si>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</si>
  <si>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</si>
  <si>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</si>
  <si>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</si>
  <si>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</si>
  <si>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</si>
  <si>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</si>
  <si>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</si>
  <si>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</si>
  <si>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</si>
  <si>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</si>
  <si>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</si>
  <si>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</si>
  <si>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</si>
  <si>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</si>
  <si>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</si>
  <si>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</si>
  <si>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</si>
  <si>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</si>
  <si>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</si>
  <si>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</si>
  <si>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</si>
  <si>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</si>
  <si>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</si>
  <si>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</si>
  <si>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</si>
  <si>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</si>
  <si>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</si>
  <si>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</si>
  <si>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</si>
  <si>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</si>
  <si>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</si>
  <si>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</si>
  <si>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</si>
  <si>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</si>
  <si>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</si>
  <si>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</si>
  <si>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</si>
  <si>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</si>
  <si>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</si>
  <si>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</si>
  <si>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</si>
  <si>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</si>
  <si>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</si>
  <si>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</si>
  <si>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</si>
  <si>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</si>
  <si>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</si>
  <si>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</si>
  <si>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</si>
  <si>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</si>
  <si>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</si>
  <si>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</si>
  <si>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</si>
  <si>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</si>
  <si>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</si>
  <si>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</si>
  <si>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</si>
  <si>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</si>
  <si>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</si>
  <si>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</si>
  <si>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</si>
  <si>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</si>
  <si>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</si>
  <si>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</si>
  <si>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</si>
  <si>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</si>
  <si>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</si>
  <si>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</si>
  <si>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</si>
  <si>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</si>
  <si>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</si>
  <si>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</si>
  <si>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</si>
  <si>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</si>
  <si>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</si>
  <si>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</si>
  <si>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</si>
  <si>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</si>
  <si>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</si>
  <si>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</si>
  <si>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</si>
  <si>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</si>
  <si>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</si>
  <si>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</si>
  <si>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</si>
  <si>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</si>
  <si>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</si>
  <si>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</si>
  <si>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</si>
  <si>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</si>
  <si>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</si>
  <si>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</si>
  <si>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</si>
  <si>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</si>
  <si>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</si>
  <si>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</si>
  <si>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</si>
  <si>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</si>
  <si>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</si>
  <si>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</si>
  <si>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</si>
  <si>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</si>
  <si>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</si>
  <si>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</si>
  <si>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</si>
  <si>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</si>
  <si>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</si>
  <si>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</si>
  <si>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</si>
  <si>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</si>
  <si>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</si>
  <si>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</si>
  <si>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</si>
  <si>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</si>
  <si>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</si>
  <si>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</si>
  <si>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</si>
  <si>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</si>
  <si>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</si>
  <si>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</si>
  <si>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</si>
  <si>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</si>
  <si>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</si>
  <si>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</si>
  <si>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</si>
  <si>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</si>
  <si>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</si>
  <si>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</si>
  <si>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</si>
  <si>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</si>
  <si>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</si>
  <si>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</si>
  <si>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</si>
  <si>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</si>
  <si>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</si>
  <si>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</si>
  <si>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</si>
  <si>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</si>
  <si>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</si>
  <si>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</si>
  <si>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</si>
  <si>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</si>
  <si>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</si>
  <si>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</si>
  <si>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</si>
  <si>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</si>
  <si>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</si>
  <si>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</si>
  <si>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</si>
  <si>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</si>
  <si>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</si>
  <si>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</si>
  <si>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</si>
  <si>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</si>
  <si>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</si>
  <si>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</si>
  <si>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</si>
  <si>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</si>
  <si>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</si>
  <si>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</si>
  <si>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</si>
  <si>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</si>
  <si>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</si>
  <si>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</si>
  <si>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</si>
  <si>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</si>
  <si>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</si>
  <si>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</si>
  <si>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</si>
  <si>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</si>
  <si>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</si>
  <si>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</si>
  <si>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</si>
  <si>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</si>
  <si>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</si>
  <si>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</si>
  <si>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</si>
  <si>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</si>
  <si>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</si>
  <si>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</si>
  <si>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</si>
  <si>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</si>
  <si>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</si>
  <si>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</si>
  <si>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</si>
  <si>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</si>
  <si>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</si>
  <si>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</si>
  <si>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</si>
  <si>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</si>
  <si>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</si>
  <si>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</si>
  <si>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</si>
  <si>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</si>
  <si>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</si>
  <si>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</si>
  <si>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</si>
  <si>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</si>
  <si>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</si>
  <si>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</si>
  <si>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</si>
  <si>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</si>
  <si>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</si>
  <si>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</si>
  <si>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</si>
  <si>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</si>
  <si>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</si>
  <si>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</si>
  <si>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</si>
  <si>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</si>
  <si>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</si>
  <si>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</si>
  <si>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</si>
  <si>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</si>
  <si>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</si>
  <si>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</si>
  <si>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</si>
  <si>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</si>
  <si>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</si>
  <si>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</si>
  <si>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</si>
  <si>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</si>
  <si>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</si>
  <si>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</si>
  <si>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</si>
  <si>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</si>
  <si>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</si>
  <si>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</si>
  <si>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</si>
  <si>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</si>
  <si>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</si>
  <si>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</si>
  <si>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</si>
  <si>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</si>
  <si>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</si>
  <si>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</si>
  <si>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</si>
  <si>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</si>
  <si>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</si>
  <si>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</si>
  <si>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</si>
  <si>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</si>
  <si>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</si>
  <si>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</si>
  <si>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</si>
  <si>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</si>
  <si>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</si>
  <si>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</si>
  <si>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</si>
  <si>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</si>
  <si>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</si>
  <si>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</si>
  <si>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</si>
  <si>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</si>
  <si>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</si>
  <si>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</si>
  <si>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</si>
  <si>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</si>
  <si>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</si>
  <si>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</si>
  <si>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</si>
  <si>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</si>
  <si>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</si>
  <si>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</si>
  <si>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</si>
  <si>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</si>
  <si>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</si>
  <si>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</si>
  <si>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</si>
  <si>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</si>
  <si>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</si>
  <si>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</si>
  <si>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</si>
  <si>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</si>
  <si>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</si>
  <si>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</si>
  <si>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</si>
  <si>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</si>
  <si>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</si>
  <si>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</si>
  <si>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</si>
  <si>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</si>
  <si>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</si>
  <si>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</si>
  <si>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</si>
  <si>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</si>
  <si>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</si>
  <si>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</si>
  <si>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</si>
  <si>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</si>
  <si>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</si>
  <si>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</si>
  <si>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</si>
  <si>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</si>
  <si>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</si>
  <si>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</si>
  <si>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</si>
  <si>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</si>
  <si>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</si>
  <si>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</si>
  <si>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</si>
  <si>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</si>
  <si>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</si>
  <si>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</si>
  <si>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</si>
  <si>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</si>
  <si>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</si>
  <si>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</si>
  <si>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</si>
  <si>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</si>
  <si>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</si>
  <si>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</si>
  <si>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</si>
  <si>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</si>
  <si>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</si>
  <si>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</si>
  <si>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</si>
  <si>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</si>
  <si>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</si>
  <si>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</si>
  <si>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</si>
  <si>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</si>
  <si>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</si>
  <si>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</si>
  <si>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</si>
  <si>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</si>
  <si>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</si>
  <si>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</si>
  <si>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</si>
  <si>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</si>
  <si>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</si>
  <si>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</si>
  <si>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</si>
  <si>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</si>
  <si>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</si>
  <si>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</si>
  <si>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</si>
  <si>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</si>
  <si>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</si>
  <si>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</si>
  <si>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</si>
  <si>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</si>
  <si>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</si>
  <si>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</si>
  <si>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</si>
  <si>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</si>
  <si>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</si>
  <si>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</si>
  <si>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</si>
  <si>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</si>
  <si>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</si>
  <si>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</si>
  <si>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</si>
  <si>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</si>
  <si>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</si>
  <si>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</si>
  <si>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</si>
  <si>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</si>
  <si>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</si>
  <si>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</si>
  <si>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</si>
  <si>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</si>
  <si>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</si>
  <si>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</si>
  <si>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</si>
  <si>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</si>
  <si>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</si>
  <si>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</si>
  <si>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</si>
  <si>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</si>
  <si>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</si>
  <si>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</si>
  <si>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</si>
  <si>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</si>
  <si>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</si>
  <si>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</si>
  <si>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</si>
  <si>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</si>
  <si>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</si>
  <si>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</si>
  <si>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</si>
  <si>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</si>
  <si>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</si>
  <si>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</si>
  <si>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</si>
  <si>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</si>
  <si>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</si>
  <si>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</si>
  <si>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</si>
  <si>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</si>
  <si>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</si>
  <si>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</si>
  <si>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</si>
  <si>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</si>
  <si>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</si>
  <si>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</si>
  <si>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</si>
  <si>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</si>
  <si>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</si>
  <si>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</si>
  <si>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</si>
  <si>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</si>
  <si>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</si>
  <si>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</si>
  <si>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</si>
  <si>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</si>
  <si>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</si>
  <si>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</si>
  <si>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</si>
  <si>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</si>
  <si>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</si>
  <si>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</si>
  <si>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</si>
  <si>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</si>
  <si>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</si>
  <si>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</si>
  <si>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</si>
  <si>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</si>
  <si>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</si>
  <si>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</si>
  <si>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</si>
  <si>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</si>
  <si>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</si>
  <si>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</si>
  <si>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</si>
  <si>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</si>
  <si>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</si>
  <si>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</si>
  <si>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</si>
  <si>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</si>
  <si>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</si>
  <si>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</si>
  <si>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</si>
  <si>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</si>
  <si>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</si>
  <si>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</si>
  <si>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</si>
  <si>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</si>
  <si>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</si>
  <si>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</si>
  <si>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</si>
  <si>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</si>
  <si>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</si>
  <si>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</si>
  <si>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</si>
  <si>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</si>
  <si>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</si>
  <si>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</si>
  <si>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</si>
  <si>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</si>
  <si>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</si>
  <si>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</si>
  <si>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</si>
  <si>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</si>
  <si>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</si>
  <si>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</si>
  <si>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</si>
  <si>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</si>
  <si>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</si>
  <si>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</si>
  <si>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</si>
  <si>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</si>
  <si>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</si>
  <si>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</si>
  <si>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</si>
  <si>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</si>
  <si>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</si>
  <si>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</si>
  <si>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</si>
  <si>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</si>
  <si>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</si>
  <si>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</si>
  <si>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</si>
  <si>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</si>
  <si>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</si>
  <si>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</si>
  <si>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</si>
  <si>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</si>
  <si>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</si>
  <si>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</si>
  <si>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</si>
  <si>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</si>
  <si>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</si>
  <si>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</si>
  <si>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</si>
  <si>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</si>
  <si>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</si>
  <si>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</si>
  <si>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</si>
  <si>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</si>
  <si>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</si>
  <si>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</si>
  <si>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</si>
  <si>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</si>
  <si>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</si>
  <si>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</si>
  <si>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</si>
  <si>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</si>
  <si>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</si>
  <si>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</si>
  <si>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</si>
  <si>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</si>
  <si>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</si>
  <si>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</si>
  <si>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</si>
  <si>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</si>
  <si>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</si>
  <si>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</si>
  <si>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</si>
  <si>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</si>
  <si>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</si>
  <si>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</si>
  <si>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</si>
  <si>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</si>
  <si>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</si>
  <si>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</si>
  <si>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</si>
  <si>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</si>
  <si>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</si>
  <si>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</si>
  <si>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</si>
  <si>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</si>
  <si>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</si>
  <si>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</si>
  <si>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</si>
  <si>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</si>
  <si>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</si>
  <si>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</si>
  <si>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</si>
  <si>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</si>
  <si>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</si>
  <si>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</si>
  <si>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</si>
  <si>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</si>
  <si>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</si>
  <si>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</si>
  <si>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</si>
  <si>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</si>
  <si>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</si>
  <si>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</si>
  <si>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</si>
  <si>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</si>
  <si>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</si>
  <si>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</si>
  <si>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</si>
  <si>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</si>
  <si>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</si>
  <si>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</si>
  <si>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</si>
  <si>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</si>
  <si>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</si>
  <si>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</si>
  <si>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</si>
  <si>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</si>
  <si>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</si>
  <si>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</si>
  <si>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</si>
  <si>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</si>
  <si>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</si>
  <si>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</si>
  <si>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</si>
  <si>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</si>
  <si>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</si>
  <si>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</si>
  <si>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</si>
  <si>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</si>
  <si>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</si>
  <si>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</si>
  <si>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</si>
  <si>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</si>
  <si>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</si>
  <si>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</si>
  <si>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</si>
  <si>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</si>
  <si>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</si>
  <si>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</si>
  <si>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</si>
  <si>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</si>
  <si>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</si>
  <si>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</si>
  <si>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</si>
  <si>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</si>
  <si>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</si>
  <si>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</si>
  <si>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</si>
  <si>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</si>
  <si>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</si>
  <si>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</si>
  <si>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</si>
  <si>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</si>
  <si>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</si>
  <si>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</si>
  <si>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</si>
  <si>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</si>
  <si>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</si>
  <si>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</si>
  <si>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</si>
  <si>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</si>
  <si>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</si>
  <si>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</si>
  <si>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</si>
  <si>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</si>
  <si>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</si>
  <si>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</si>
  <si>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</si>
  <si>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</si>
  <si>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</si>
  <si>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</si>
  <si>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</si>
  <si>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</si>
  <si>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</si>
  <si>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</si>
  <si>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</si>
  <si>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</si>
  <si>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</si>
  <si>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</si>
  <si>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</si>
  <si>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</si>
  <si>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</si>
  <si>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</si>
  <si>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</si>
  <si>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</si>
  <si>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</si>
  <si>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</si>
  <si>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</si>
  <si>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</si>
  <si>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</si>
  <si>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</si>
  <si>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</si>
  <si>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</si>
  <si>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</si>
  <si>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</si>
  <si>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</si>
  <si>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</si>
  <si>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</si>
  <si>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</si>
  <si>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</si>
  <si>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</si>
  <si>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</si>
  <si>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</si>
  <si>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</si>
  <si>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</si>
  <si>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</si>
  <si>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</si>
  <si>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</si>
  <si>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</si>
  <si>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</si>
  <si>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</si>
  <si>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</si>
  <si>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</si>
  <si>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</si>
  <si>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</si>
  <si>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</si>
  <si>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</si>
  <si>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</si>
  <si>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</si>
  <si>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</si>
  <si>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</si>
  <si>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</si>
  <si>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</si>
  <si>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</si>
  <si>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</si>
  <si>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</si>
  <si>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</si>
  <si>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</si>
  <si>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</si>
  <si>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</si>
  <si>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</si>
  <si>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</si>
  <si>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</si>
  <si>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</si>
  <si>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</si>
  <si>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</si>
  <si>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</si>
  <si>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</si>
  <si>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</si>
  <si>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</si>
  <si>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</si>
  <si>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</si>
  <si>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</si>
  <si>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</si>
  <si>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</si>
  <si>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</si>
  <si>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</si>
  <si>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</si>
  <si>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</si>
  <si>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</si>
  <si>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</si>
  <si>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</si>
  <si>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</si>
  <si>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</si>
  <si>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</si>
  <si>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</si>
  <si>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</si>
  <si>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</si>
  <si>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</si>
  <si>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</si>
  <si>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</si>
  <si>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</si>
  <si>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</si>
  <si>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</si>
  <si>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</si>
  <si>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</si>
  <si>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</si>
  <si>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</si>
  <si>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</si>
  <si>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</si>
  <si>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</si>
  <si>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</si>
  <si>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</si>
  <si>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</si>
  <si>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</si>
  <si>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</si>
  <si>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</si>
  <si>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</si>
  <si>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</si>
  <si>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</si>
  <si>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</si>
  <si>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</si>
  <si>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</si>
  <si>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</si>
  <si>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</si>
  <si>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</si>
  <si>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</si>
  <si>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</si>
  <si>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</si>
  <si>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</si>
  <si>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</si>
  <si>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</si>
  <si>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</si>
  <si>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</si>
  <si>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</si>
  <si>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</si>
  <si>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</si>
  <si>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</si>
  <si>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</si>
  <si>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</si>
  <si>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</si>
  <si>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</si>
  <si>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</si>
  <si>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</si>
  <si>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</si>
  <si>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</si>
  <si>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</si>
  <si>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</si>
  <si>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</si>
  <si>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</si>
  <si>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</si>
  <si>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</si>
  <si>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</si>
  <si>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</si>
  <si>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</si>
  <si>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</si>
  <si>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</si>
  <si>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</si>
  <si>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</si>
  <si>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</si>
  <si>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</si>
  <si>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</si>
  <si>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</si>
  <si>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</si>
  <si>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</si>
  <si>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</si>
  <si>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</si>
  <si>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</si>
  <si>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</si>
  <si>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</si>
  <si>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</si>
  <si>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</si>
  <si>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</si>
  <si>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</si>
  <si>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</si>
  <si>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</si>
  <si>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</si>
  <si>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</si>
  <si>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</si>
  <si>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</si>
  <si>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</si>
  <si>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</si>
  <si>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</si>
  <si>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</si>
  <si>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</si>
  <si>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</si>
  <si>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</si>
  <si>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</si>
  <si>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</si>
  <si>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</si>
  <si>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</si>
  <si>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</si>
  <si>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</si>
  <si>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</si>
  <si>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</si>
  <si>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</si>
  <si>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</si>
  <si>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</si>
  <si>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</si>
  <si>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</si>
  <si>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</si>
  <si>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</si>
  <si>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</si>
  <si>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</si>
  <si>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</si>
  <si>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</si>
  <si>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</si>
  <si>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</si>
  <si>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</si>
  <si>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</si>
  <si>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</si>
  <si>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</si>
  <si>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</si>
  <si>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</si>
  <si>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</si>
  <si>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</si>
  <si>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</si>
  <si>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</si>
  <si>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</si>
  <si>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</si>
  <si>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</si>
  <si>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</si>
  <si>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</si>
  <si>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</si>
  <si>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</si>
  <si>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</si>
  <si>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</si>
  <si>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</si>
  <si>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</si>
  <si>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</si>
  <si>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</si>
  <si>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</si>
  <si>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</si>
  <si>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</si>
  <si>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</si>
  <si>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</si>
  <si>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</si>
  <si>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</si>
  <si>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</si>
  <si>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</si>
  <si>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</si>
  <si>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</si>
  <si>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</si>
  <si>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</si>
  <si>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</si>
  <si>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</si>
  <si>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</si>
  <si>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</si>
  <si>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</si>
  <si>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</si>
  <si>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</si>
  <si>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</si>
  <si>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</si>
  <si>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</si>
  <si>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</si>
  <si>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</si>
  <si>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</si>
  <si>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</si>
  <si>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</si>
  <si>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</si>
  <si>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</si>
  <si>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</si>
  <si>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</si>
  <si>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</si>
  <si>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</si>
  <si>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</si>
  <si>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</si>
  <si>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</si>
  <si>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</si>
  <si>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</si>
  <si>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</si>
  <si>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</si>
  <si>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</si>
  <si>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</si>
  <si>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</si>
  <si>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</si>
  <si>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</si>
  <si>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</si>
  <si>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</si>
  <si>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</si>
  <si>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</si>
  <si>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</si>
  <si>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</si>
  <si>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</si>
  <si>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</si>
  <si>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</si>
  <si>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</si>
  <si>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</si>
  <si>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</si>
  <si>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</si>
  <si>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</si>
  <si>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</si>
  <si>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</si>
  <si>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</si>
  <si>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</si>
  <si>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</si>
  <si>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</si>
  <si>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</si>
  <si>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</si>
  <si>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</si>
  <si>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</si>
  <si>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</si>
  <si>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</si>
  <si>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</si>
  <si>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</si>
  <si>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</si>
  <si>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</si>
  <si>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</si>
  <si>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</si>
  <si>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</si>
  <si>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</si>
  <si>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</si>
  <si>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</si>
  <si>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</si>
  <si>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</si>
  <si>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</si>
  <si>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</si>
  <si>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</si>
  <si>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</si>
  <si>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</si>
  <si>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</si>
  <si>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</si>
  <si>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</si>
  <si>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</si>
  <si>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</si>
  <si>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</si>
  <si>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</si>
  <si>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</si>
  <si>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</si>
  <si>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</si>
  <si>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</si>
  <si>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</si>
  <si>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</si>
  <si>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</si>
  <si>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</si>
  <si>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</si>
  <si>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</si>
  <si>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</si>
  <si>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</si>
  <si>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</si>
  <si>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</si>
  <si>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</si>
  <si>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</si>
  <si>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</si>
  <si>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</si>
  <si>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</si>
  <si>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</si>
  <si>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</si>
  <si>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</si>
  <si>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</si>
  <si>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</si>
  <si>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</si>
  <si>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</si>
  <si>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</si>
  <si>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</si>
  <si>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</si>
  <si>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</si>
  <si>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</si>
  <si>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</si>
  <si>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</si>
  <si>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</si>
  <si>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</si>
  <si>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</si>
  <si>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</si>
  <si>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</si>
  <si>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</si>
  <si>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</si>
  <si>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</si>
  <si>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</si>
  <si>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</si>
  <si>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</si>
  <si>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</si>
  <si>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</si>
  <si>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</si>
  <si>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</si>
  <si>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</si>
  <si>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</si>
  <si>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</si>
  <si>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</si>
  <si>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</si>
  <si>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</si>
  <si>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</si>
  <si>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</si>
  <si>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</si>
  <si>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</si>
  <si>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</si>
  <si>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</si>
  <si>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</si>
  <si>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</si>
  <si>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</si>
  <si>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</si>
  <si>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</si>
  <si>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</si>
  <si>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</si>
  <si>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</si>
  <si>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</si>
  <si>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</si>
  <si>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</si>
  <si>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</si>
  <si>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</si>
  <si>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</si>
  <si>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</si>
  <si>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</si>
  <si>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</si>
  <si>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</si>
  <si>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</si>
  <si>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</si>
  <si>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</si>
  <si>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</si>
  <si>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</si>
  <si>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</si>
  <si>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</si>
  <si>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</si>
  <si>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</si>
  <si>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</si>
  <si>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</si>
  <si>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</si>
  <si>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</si>
  <si>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</si>
  <si>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</si>
  <si>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</si>
  <si>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</si>
  <si>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</si>
  <si>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</si>
  <si>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</si>
  <si>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</si>
  <si>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</si>
  <si>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</si>
  <si>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</si>
  <si>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</si>
  <si>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</si>
  <si>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</si>
  <si>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</si>
  <si>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</si>
  <si>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</si>
  <si>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</si>
  <si>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</si>
  <si>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</si>
  <si>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</si>
  <si>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</si>
  <si>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</si>
  <si>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</si>
  <si>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</si>
  <si>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</si>
  <si>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</si>
  <si>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</si>
  <si>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</si>
  <si>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</si>
  <si>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</si>
  <si>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</si>
  <si>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</si>
  <si>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</si>
  <si>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</si>
  <si>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</si>
  <si>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</si>
  <si>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</si>
  <si>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</si>
  <si>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</si>
  <si>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</si>
  <si>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</si>
  <si>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</si>
  <si>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</si>
  <si>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</si>
  <si>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</si>
  <si>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</si>
  <si>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</si>
  <si>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</si>
  <si>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</si>
  <si>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</si>
  <si>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</si>
  <si>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</si>
  <si>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</si>
  <si>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</si>
  <si>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</si>
  <si>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</si>
  <si>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</si>
  <si>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</si>
  <si>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</si>
  <si>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</si>
  <si>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</si>
  <si>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</si>
  <si>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</si>
  <si>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</si>
  <si>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</si>
  <si>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</si>
  <si>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</si>
  <si>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</si>
  <si>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</si>
  <si>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</si>
  <si>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</si>
  <si>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</si>
  <si>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</si>
  <si>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</si>
  <si>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</si>
  <si>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</si>
  <si>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</si>
  <si>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</si>
  <si>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</si>
  <si>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</si>
  <si>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</si>
  <si>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</si>
  <si>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</si>
  <si>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</si>
  <si>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</si>
  <si>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</si>
  <si>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</si>
  <si>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</si>
  <si>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</si>
  <si>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</si>
  <si>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</si>
  <si>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</si>
  <si>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</si>
  <si>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</si>
  <si>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</si>
  <si>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</si>
  <si>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</si>
  <si>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</si>
  <si>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</si>
  <si>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</si>
  <si>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</si>
  <si>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</si>
  <si>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</si>
  <si>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</si>
  <si>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</si>
  <si>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</si>
  <si>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</si>
  <si>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</si>
  <si>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</si>
  <si>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</si>
  <si>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</si>
  <si>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</si>
  <si>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</si>
  <si>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</si>
  <si>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</si>
  <si>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</si>
  <si>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</si>
  <si>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</si>
  <si>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</si>
  <si>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</si>
  <si>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</si>
  <si>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</si>
  <si>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</si>
  <si>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</si>
  <si>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</si>
  <si>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</si>
  <si>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</si>
  <si>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</si>
  <si>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</si>
  <si>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</si>
  <si>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</si>
  <si>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</si>
  <si>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</si>
  <si>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</si>
  <si>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</si>
  <si>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</si>
  <si>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</si>
  <si>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</si>
  <si>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</si>
  <si>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</si>
  <si>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</si>
  <si>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</si>
  <si>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</si>
  <si>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</si>
  <si>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</si>
  <si>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</si>
  <si>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</si>
  <si>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</si>
  <si>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</si>
  <si>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</si>
  <si>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</si>
  <si>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</si>
  <si>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</si>
  <si>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</si>
  <si>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</si>
  <si>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</si>
  <si>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</si>
  <si>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</si>
  <si>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</si>
  <si>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</si>
  <si>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</si>
  <si>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</si>
  <si>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</si>
  <si>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</si>
  <si>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</si>
  <si>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</si>
  <si>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</si>
  <si>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</si>
  <si>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</si>
  <si>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</si>
  <si>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</si>
  <si>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</si>
  <si>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</si>
  <si>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</si>
  <si>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</si>
  <si>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</si>
  <si>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</si>
  <si>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</si>
  <si>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</si>
  <si>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</si>
  <si>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</si>
  <si>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</si>
  <si>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</si>
  <si>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</si>
  <si>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</si>
  <si>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</si>
  <si>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</si>
  <si>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</si>
  <si>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</si>
  <si>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</si>
  <si>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</si>
  <si>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</si>
  <si>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</si>
  <si>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</si>
  <si>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</si>
  <si>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</si>
  <si>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</si>
  <si>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</si>
  <si>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</si>
  <si>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</si>
  <si>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</si>
  <si>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</si>
  <si>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</si>
  <si>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</si>
  <si>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</si>
  <si>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</si>
  <si>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</si>
  <si>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</si>
  <si>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</si>
  <si>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</si>
  <si>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</si>
  <si>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</si>
  <si>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</si>
  <si>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</si>
  <si>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</si>
  <si>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</si>
  <si>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</si>
  <si>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</si>
  <si>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</si>
  <si>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</si>
  <si>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</si>
  <si>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</si>
  <si>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</si>
  <si>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</si>
  <si>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</si>
  <si>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</si>
  <si>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</si>
  <si>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</si>
  <si>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</si>
  <si>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</si>
  <si>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</si>
  <si>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</si>
  <si>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</si>
  <si>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</si>
  <si>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</si>
  <si>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</si>
  <si>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</si>
  <si>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</si>
  <si>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</si>
  <si>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</si>
  <si>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</si>
  <si>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</si>
  <si>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</si>
  <si>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</si>
  <si>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</si>
  <si>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</si>
  <si>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</si>
  <si>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</si>
  <si>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</si>
  <si>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</si>
  <si>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</si>
  <si>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</si>
  <si>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</si>
  <si>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</si>
  <si>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</si>
  <si>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</si>
  <si>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</si>
  <si>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</si>
  <si>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</si>
  <si>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</si>
  <si>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</si>
  <si>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</si>
  <si>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</si>
  <si>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</si>
  <si>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</si>
  <si>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</si>
  <si>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</si>
  <si>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</si>
  <si>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</si>
  <si>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</si>
  <si>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</si>
  <si>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</si>
  <si>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</si>
  <si>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31.12.2022</t>
  </si>
  <si>
    <t>24.12.2021 14:25:28</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</si>
  <si>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</si>
  <si>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</si>
  <si>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</si>
  <si>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</si>
  <si>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</si>
  <si>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</si>
  <si>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</si>
  <si>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</si>
  <si>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</si>
  <si>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</si>
  <si>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</si>
  <si>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</si>
  <si>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</si>
  <si>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</si>
  <si>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</si>
  <si>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</si>
  <si>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</si>
  <si>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</si>
  <si>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</si>
  <si>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</si>
  <si>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</si>
  <si>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</si>
  <si>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</si>
  <si>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</si>
  <si>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</si>
  <si>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</si>
  <si>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</si>
  <si>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</si>
  <si>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</si>
  <si>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</si>
  <si>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</si>
  <si>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</si>
  <si>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</si>
  <si>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</si>
  <si>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</si>
  <si>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</si>
  <si>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</si>
  <si>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</si>
  <si>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</si>
  <si>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</si>
  <si>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</si>
  <si>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</si>
  <si>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</si>
  <si>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</si>
  <si>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</si>
  <si>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</si>
  <si>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</si>
  <si>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</si>
  <si>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</si>
  <si>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</si>
  <si>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</si>
  <si>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</si>
  <si>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</si>
  <si>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</si>
  <si>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</si>
  <si>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</si>
  <si>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</si>
  <si>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</si>
  <si>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</si>
  <si>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</si>
  <si>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</si>
  <si>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</si>
  <si>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</si>
  <si>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</si>
  <si>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</si>
  <si>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</si>
  <si>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</si>
  <si>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</si>
  <si>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</si>
  <si>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</si>
  <si>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</si>
  <si>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</si>
  <si>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</si>
  <si>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</si>
  <si>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</si>
  <si>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</si>
  <si>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</si>
  <si>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</si>
  <si>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</si>
  <si>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</si>
  <si>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</si>
  <si>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</si>
  <si>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</si>
  <si>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</si>
  <si>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</si>
  <si>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</si>
  <si>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</si>
  <si>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</si>
  <si>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26322530</t>
  </si>
  <si>
    <t>АО "Казанькомпрессормаш"</t>
  </si>
  <si>
    <t>1660004878</t>
  </si>
  <si>
    <t>166001001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</si>
  <si>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</si>
  <si>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</si>
  <si>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</si>
  <si>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</si>
  <si>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</si>
  <si>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</si>
  <si>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</si>
  <si>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</si>
  <si>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</si>
  <si>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</si>
  <si>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</si>
  <si>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</si>
  <si>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</si>
  <si>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</si>
  <si>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</si>
  <si>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</si>
  <si>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</si>
  <si>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</si>
  <si>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</si>
  <si>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</si>
  <si>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</si>
  <si>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</si>
  <si>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</si>
  <si>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</si>
  <si>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</si>
  <si>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</si>
  <si>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</si>
  <si>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</si>
  <si>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</si>
  <si>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</si>
  <si>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</si>
  <si>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</si>
  <si>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</si>
  <si>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</si>
  <si>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</si>
  <si>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</si>
  <si>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</si>
  <si>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</si>
  <si>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</si>
  <si>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</si>
  <si>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</si>
  <si>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</si>
  <si>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</si>
  <si>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</si>
  <si>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</si>
  <si>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</si>
  <si>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</si>
  <si>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</si>
  <si>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</si>
  <si>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</si>
  <si>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</si>
  <si>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</si>
  <si>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</si>
  <si>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</si>
  <si>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</si>
  <si>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</si>
  <si>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</si>
  <si>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</si>
  <si>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</si>
  <si>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</si>
  <si>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</si>
  <si>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</si>
  <si>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</si>
  <si>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</si>
  <si>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</si>
  <si>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</si>
  <si>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</si>
  <si>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</si>
  <si>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</si>
  <si>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</si>
  <si>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</si>
  <si>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</si>
  <si>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</si>
  <si>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</si>
  <si>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</si>
  <si>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</si>
  <si>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</si>
  <si>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</si>
  <si>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</si>
  <si>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</si>
  <si>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</si>
  <si>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</si>
  <si>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</si>
  <si>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</si>
  <si>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</si>
  <si>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</si>
  <si>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</si>
  <si>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</si>
  <si>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</si>
  <si>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</si>
  <si>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</si>
  <si>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</si>
  <si>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</si>
  <si>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</si>
  <si>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</si>
  <si>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</si>
  <si>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</si>
  <si>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</si>
  <si>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</si>
  <si>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</si>
  <si>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</si>
  <si>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</si>
  <si>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</si>
  <si>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</si>
  <si>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</si>
  <si>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</si>
  <si>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</si>
  <si>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</si>
  <si>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</si>
  <si>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</si>
  <si>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</si>
  <si>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</si>
  <si>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</si>
  <si>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</si>
  <si>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</si>
  <si>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</si>
  <si>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</si>
  <si>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</si>
  <si>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</si>
  <si>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</si>
  <si>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</si>
  <si>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</si>
  <si>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</si>
  <si>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</si>
  <si>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</si>
  <si>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</si>
  <si>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</si>
  <si>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</si>
  <si>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</si>
  <si>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</si>
  <si>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</si>
  <si>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</si>
  <si>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</si>
  <si>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</si>
  <si>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</si>
  <si>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</si>
  <si>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</si>
  <si>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</si>
  <si>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</si>
  <si>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</si>
  <si>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</si>
  <si>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</si>
  <si>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</si>
  <si>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</si>
  <si>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</si>
  <si>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</si>
  <si>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</si>
  <si>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</si>
  <si>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</si>
  <si>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</si>
  <si>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</si>
  <si>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</si>
  <si>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</si>
  <si>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</si>
  <si>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</si>
  <si>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</si>
  <si>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</si>
  <si>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</si>
  <si>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</si>
  <si>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</si>
  <si>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</si>
  <si>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</si>
  <si>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</si>
  <si>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</si>
  <si>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</si>
  <si>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</si>
  <si>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</si>
  <si>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</si>
  <si>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</si>
  <si>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</si>
  <si>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</si>
  <si>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</si>
  <si>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</si>
  <si>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</si>
  <si>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</si>
  <si>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</si>
  <si>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</si>
  <si>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</si>
  <si>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</si>
  <si>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</si>
  <si>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</si>
  <si>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</si>
  <si>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</si>
  <si>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</si>
  <si>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</si>
  <si>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</si>
  <si>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</si>
  <si>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</si>
  <si>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</si>
  <si>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</si>
  <si>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</si>
  <si>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</si>
  <si>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</si>
  <si>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</si>
  <si>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</si>
  <si>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</si>
  <si>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</si>
  <si>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</si>
  <si>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</si>
  <si>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</si>
  <si>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</si>
  <si>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</si>
  <si>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</si>
  <si>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</si>
  <si>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</si>
  <si>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</si>
  <si>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</si>
  <si>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</si>
  <si>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</si>
  <si>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</si>
  <si>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</si>
  <si>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</si>
  <si>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</si>
  <si>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</si>
  <si>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</si>
  <si>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</si>
  <si>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</si>
  <si>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</si>
  <si>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</si>
  <si>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</si>
  <si>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</si>
  <si>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</si>
  <si>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</si>
  <si>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</si>
  <si>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</si>
  <si>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</si>
  <si>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</si>
  <si>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</si>
  <si>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</si>
  <si>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</si>
  <si>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</si>
  <si>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</si>
  <si>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</si>
  <si>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</si>
  <si>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</si>
  <si>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</si>
  <si>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</si>
  <si>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</si>
  <si>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</si>
  <si>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</si>
  <si>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</si>
  <si>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</si>
  <si>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</si>
  <si>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</si>
  <si>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</si>
  <si>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</si>
  <si>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</si>
  <si>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</si>
  <si>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</si>
  <si>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</si>
  <si>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</si>
  <si>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</si>
  <si>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</si>
  <si>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</si>
  <si>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</si>
  <si>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</si>
  <si>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</si>
  <si>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</si>
  <si>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</si>
  <si>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</si>
  <si>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</si>
  <si>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</si>
  <si>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</si>
  <si>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</si>
  <si>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</si>
  <si>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</si>
  <si>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</si>
  <si>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</si>
  <si>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</si>
  <si>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</si>
  <si>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</si>
  <si>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</si>
  <si>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</si>
  <si>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</si>
  <si>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</si>
  <si>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</si>
  <si>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</si>
  <si>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</si>
  <si>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</si>
  <si>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</si>
  <si>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</si>
  <si>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</si>
  <si>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</si>
  <si>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</si>
  <si>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</si>
  <si>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</si>
  <si>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</si>
  <si>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</si>
  <si>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</si>
  <si>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</si>
  <si>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</si>
  <si>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</si>
  <si>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</si>
  <si>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</si>
  <si>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</si>
  <si>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</si>
  <si>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</si>
  <si>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</si>
  <si>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</si>
  <si>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</si>
  <si>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</si>
  <si>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</si>
  <si>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</si>
  <si>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</si>
  <si>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</si>
  <si>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</si>
  <si>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</si>
  <si>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</si>
  <si>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</si>
  <si>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</si>
  <si>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</si>
  <si>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</si>
  <si>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</si>
  <si>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</si>
  <si>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</si>
  <si>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</si>
  <si>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</si>
  <si>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</si>
  <si>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</si>
  <si>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</si>
  <si>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</si>
  <si>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</si>
  <si>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</si>
  <si>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</si>
  <si>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</si>
  <si>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</si>
  <si>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</si>
  <si>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</si>
  <si>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</si>
  <si>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</si>
  <si>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</si>
  <si>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165001001</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</si>
  <si>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</si>
  <si>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</si>
  <si>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</si>
  <si>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</si>
  <si>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</si>
  <si>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</si>
  <si>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</si>
  <si>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</si>
  <si>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</si>
  <si>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</si>
  <si>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</si>
  <si>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</si>
  <si>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</si>
  <si>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</si>
  <si>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</si>
  <si>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</si>
  <si>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</si>
  <si>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</si>
  <si>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</si>
  <si>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</si>
  <si>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</si>
  <si>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</si>
  <si>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</si>
  <si>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</si>
  <si>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</si>
  <si>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</si>
  <si>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</si>
  <si>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</si>
  <si>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</si>
  <si>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</si>
  <si>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</si>
  <si>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</si>
  <si>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</si>
  <si>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</si>
  <si>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</si>
  <si>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</si>
  <si>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</si>
  <si>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</si>
  <si>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</si>
  <si>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</si>
  <si>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</si>
  <si>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</si>
  <si>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</si>
  <si>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</si>
  <si>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</si>
  <si>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</si>
  <si>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</si>
  <si>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</si>
  <si>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</si>
  <si>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</si>
  <si>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</si>
  <si>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</si>
  <si>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</si>
  <si>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</si>
  <si>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</si>
  <si>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</si>
  <si>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</si>
  <si>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</si>
  <si>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</si>
  <si>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</si>
  <si>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</si>
  <si>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</si>
  <si>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</si>
  <si>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</si>
  <si>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</si>
  <si>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</si>
  <si>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</si>
  <si>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</si>
  <si>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</si>
  <si>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</si>
  <si>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31439881</t>
  </si>
  <si>
    <t>ООО "РегНефтеТорг-7"</t>
  </si>
  <si>
    <t>1655398641</t>
  </si>
  <si>
    <t>14-02-2018 00:00:00</t>
  </si>
  <si>
    <t>31243870</t>
  </si>
  <si>
    <t>ООО "СК-16"</t>
  </si>
  <si>
    <t>1658159338</t>
  </si>
  <si>
    <t>01-10-2014 00:00:00</t>
  </si>
  <si>
    <t>26354446</t>
  </si>
  <si>
    <t>ООО "СКП "Татнефть-Ак Барс"</t>
  </si>
  <si>
    <t>1655085014</t>
  </si>
  <si>
    <t>31423166</t>
  </si>
  <si>
    <t>ООО "СТК КОМПЛЕКТ"</t>
  </si>
  <si>
    <t>1659188444</t>
  </si>
  <si>
    <t>12-02-2018 00:00:00</t>
  </si>
  <si>
    <t>26354364</t>
  </si>
  <si>
    <t>ООО "Спасские коммунальные сети"</t>
  </si>
  <si>
    <t>1637005369</t>
  </si>
  <si>
    <t>163701001</t>
  </si>
  <si>
    <t>31509043</t>
  </si>
  <si>
    <t>ООО "ТГ"</t>
  </si>
  <si>
    <t>1659216451</t>
  </si>
  <si>
    <t>31317287</t>
  </si>
  <si>
    <t>ООО "ТЕПЛОГАРАНТ"</t>
  </si>
  <si>
    <t>1655418400</t>
  </si>
  <si>
    <t>31293680</t>
  </si>
  <si>
    <t>ООО "ТТК"</t>
  </si>
  <si>
    <t>1659186172</t>
  </si>
  <si>
    <t>31060076</t>
  </si>
  <si>
    <t>ООО "Татинтек"</t>
  </si>
  <si>
    <t>1644055843</t>
  </si>
  <si>
    <t>31458245</t>
  </si>
  <si>
    <t>ООО "Тепло"</t>
  </si>
  <si>
    <t>1656109973</t>
  </si>
  <si>
    <t>26354324</t>
  </si>
  <si>
    <t>ООО "Тепло-Сервис"</t>
  </si>
  <si>
    <t>1609010695</t>
  </si>
  <si>
    <t>26354393</t>
  </si>
  <si>
    <t>ООО "Тепло-Энергосервис"</t>
  </si>
  <si>
    <t>1644032236</t>
  </si>
  <si>
    <t>28423143</t>
  </si>
  <si>
    <t>ООО "Тепло-Энергосервис+"</t>
  </si>
  <si>
    <t>1644067711</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</si>
  <si>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</si>
  <si>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</si>
  <si>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</si>
  <si>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</si>
  <si>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</si>
  <si>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</si>
  <si>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</si>
  <si>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</si>
  <si>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</si>
  <si>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</si>
  <si>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</si>
  <si>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</si>
  <si>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</si>
  <si>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</si>
  <si>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</si>
  <si>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</si>
  <si>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</si>
  <si>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</si>
  <si>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</si>
  <si>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</si>
  <si>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</si>
  <si>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</si>
  <si>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</si>
  <si>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</si>
  <si>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</si>
  <si>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</si>
  <si>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</si>
  <si>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</si>
  <si>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</si>
  <si>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</si>
  <si>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</si>
  <si>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</si>
  <si>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</si>
  <si>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</si>
  <si>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</si>
  <si>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</si>
  <si>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</si>
  <si>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</si>
  <si>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</si>
  <si>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</si>
  <si>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</si>
  <si>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</si>
  <si>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</si>
  <si>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</si>
  <si>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</si>
  <si>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</si>
  <si>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</si>
  <si>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</si>
  <si>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</si>
  <si>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</si>
  <si>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</si>
  <si>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</si>
  <si>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</si>
  <si>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</si>
  <si>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</si>
  <si>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</si>
  <si>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</si>
  <si>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</si>
  <si>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</si>
  <si>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</si>
  <si>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</si>
  <si>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</si>
  <si>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</si>
  <si>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</si>
  <si>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</si>
  <si>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</si>
  <si>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</si>
  <si>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</si>
  <si>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</si>
  <si>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</si>
  <si>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</si>
  <si>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</si>
  <si>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</si>
  <si>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</si>
  <si>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</si>
  <si>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</si>
  <si>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</si>
  <si>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</si>
  <si>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</si>
  <si>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</si>
  <si>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</si>
  <si>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</si>
  <si>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</si>
  <si>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</si>
  <si>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</si>
  <si>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</si>
  <si>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</si>
  <si>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</si>
  <si>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</si>
  <si>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</si>
  <si>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</si>
  <si>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</si>
  <si>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</si>
  <si>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</si>
  <si>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</si>
  <si>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</si>
  <si>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</si>
  <si>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</si>
  <si>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</si>
  <si>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</si>
  <si>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</si>
  <si>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</si>
  <si>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</si>
  <si>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</si>
  <si>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</si>
  <si>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</si>
  <si>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</si>
  <si>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</si>
  <si>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</si>
  <si>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</si>
  <si>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</si>
  <si>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</si>
  <si>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</si>
  <si>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</si>
  <si>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</si>
  <si>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</si>
  <si>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</si>
  <si>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</si>
  <si>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</si>
  <si>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</si>
  <si>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</si>
  <si>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</si>
  <si>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</si>
  <si>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</si>
  <si>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</si>
  <si>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</si>
  <si>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</si>
  <si>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</si>
  <si>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</si>
  <si>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</si>
  <si>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</si>
  <si>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</si>
  <si>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</si>
  <si>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</si>
  <si>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29648390</t>
  </si>
  <si>
    <t>ФГБУН "Федеральный исследовательский центр " Казанский научный центр Российской академии наук (ФИЦ КазНЦ РАН)</t>
  </si>
  <si>
    <t>1655022127</t>
  </si>
  <si>
    <t>26354459</t>
  </si>
  <si>
    <t>ФКП "Казанский государственный казенный пороховой завод"</t>
  </si>
  <si>
    <t>1656025681</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</si>
  <si>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</si>
  <si>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</si>
  <si>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</si>
  <si>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</si>
  <si>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</si>
  <si>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</si>
  <si>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</si>
  <si>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</si>
  <si>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</si>
  <si>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</si>
  <si>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</si>
  <si>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</si>
  <si>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</si>
  <si>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</si>
  <si>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</si>
  <si>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</si>
  <si>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</si>
  <si>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</si>
  <si>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</si>
  <si>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</si>
  <si>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Государственный комитет Республики Татарстан по тарифам</t>
  </si>
  <si>
    <t>Официальный сайт правовой информации Министерства юстиции РТ:  http//pravo.tatarstan.ru</t>
  </si>
  <si>
    <t>10.12.2021</t>
  </si>
  <si>
    <t>481-101/тэ-2021</t>
  </si>
  <si>
    <t>420021, г.Казань, ул. Габдуллы Тукая, д.162</t>
  </si>
  <si>
    <t>Абдулхаков Рустам Рифгатович</t>
  </si>
  <si>
    <t>Камалова Эльвира Салиховна</t>
  </si>
  <si>
    <t>начальник ПФО</t>
  </si>
  <si>
    <t>(843) 211 12 96</t>
  </si>
  <si>
    <t>pfo-kazenergo@mail.ru</t>
  </si>
  <si>
    <t>О</t>
  </si>
  <si>
    <t>Город Казань, Город Казань (92701000);</t>
  </si>
  <si>
    <t>Производство тепловой энергии. Некомбинированная выработка; Передача. Тепловая энергия; Сбыт. Тепловая энергия</t>
  </si>
  <si>
    <t>Тариф на тепловую энергию (мощность), поставляемую АО "Казэнерго" потребителям от источника тепловой энергии (котельная), расположенного по адресу: ул.Толстого, 39, г.Казани</t>
  </si>
  <si>
    <t>29.12.2018</t>
  </si>
  <si>
    <t>http://www.kazenergo.com/</t>
  </si>
  <si>
    <t>Информация размещена на сайте: http://www.kazenergo.com/</t>
  </si>
  <si>
    <t>https://portal.eias.ru/Portal/DownloadPage.aspx?type=12&amp;guid=74285a7b-fbbd-449e-a312-d4b02eac9f10</t>
  </si>
  <si>
    <t>https://portal.eias.ru/Portal/DownloadPage.aspx?type=12&amp;guid=0ca7c936-be41-4e5b-92d2-3050ee3efd24</t>
  </si>
  <si>
    <t>Постановление Правительства РФ от 05.07.2018 № 787, Правила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t>
  </si>
  <si>
    <t>8(843)2111235</t>
  </si>
  <si>
    <t>420021, Республика Татарстан, г. Казань, ул. Габдуллы Тукая, д.162</t>
  </si>
  <si>
    <t>c 08:00 до 17:00</t>
  </si>
  <si>
    <t>понедельник-пятница</t>
  </si>
  <si>
    <t>понедельник-пятница: c 08:00 до 17:00</t>
  </si>
  <si>
    <t>30.06.2022</t>
  </si>
  <si>
    <t>01.07.2022</t>
  </si>
  <si>
    <t>Для населения тарифы указаны с учетом НДС, для потребителей без дифференциации - без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</si>
</sst>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3">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0" fontId="37"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27</xdr:row>
      <xdr:rowOff>0</xdr:rowOff>
    </xdr:from>
    <xdr:to>
      <xdr:col>28</xdr:col>
      <xdr:colOff>228600</xdr:colOff>
      <xdr:row>27</xdr:row>
      <xdr:rowOff>190500</xdr:rowOff>
    </xdr:to>
    <xdr:grpSp>
      <xdr:nvGrpSpPr>
        <xdr:cNvPr id="4" name="shCalendar" hidden="1"/>
        <xdr:cNvGrpSpPr>
          <a:grpSpLocks/>
        </xdr:cNvGrpSpPr>
      </xdr:nvGrpSpPr>
      <xdr:grpSpPr bwMode="auto">
        <a:xfrm>
          <a:off x="10896600" y="7115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24.12.2021</v>
      </c>
      <c r="I7" s="196" t="s">
        <v>493</v>
      </c>
      <c r="J7" s="334"/>
      <c r="K7" s="214"/>
      <c r="L7" s="214"/>
      <c r="M7" s="214"/>
      <c r="N7" s="214"/>
      <c r="O7" s="214"/>
      <c r="P7" s="214"/>
      <c r="Q7" s="214"/>
      <c r="R7" s="214"/>
      <c r="S7" s="214"/>
      <c r="T7" s="214"/>
    </row>
    <row r="8" spans="1:20" s="190" customFormat="1" ht="45">
      <c r="A8" s="1201">
        <v>1</v>
      </c>
      <c r="B8" s="214"/>
      <c r="C8" s="214"/>
      <c r="D8" s="214"/>
      <c r="F8" s="335" t="e">
        <f ca="1">"2." &amp;mergeValue(A8)</f>
        <v>#NAME?</v>
      </c>
      <c r="G8" s="417" t="s">
        <v>494</v>
      </c>
      <c r="H8" s="317"/>
      <c r="I8" s="196" t="s">
        <v>590</v>
      </c>
      <c r="J8" s="334"/>
      <c r="K8" s="214"/>
      <c r="L8" s="214"/>
      <c r="M8" s="214"/>
      <c r="N8" s="214"/>
      <c r="O8" s="214"/>
      <c r="P8" s="214"/>
      <c r="Q8" s="214"/>
      <c r="R8" s="214"/>
      <c r="S8" s="214"/>
      <c r="T8" s="214"/>
    </row>
    <row r="9" spans="1:20" s="190" customFormat="1" ht="22.5">
      <c r="A9" s="1201"/>
      <c r="B9" s="214"/>
      <c r="C9" s="214"/>
      <c r="D9" s="214"/>
      <c r="F9" s="335" t="e">
        <f ca="1">"3." &amp;mergeValue(A9)</f>
        <v>#NAME?</v>
      </c>
      <c r="G9" s="417" t="s">
        <v>495</v>
      </c>
      <c r="H9" s="317"/>
      <c r="I9" s="196" t="s">
        <v>588</v>
      </c>
      <c r="J9" s="334"/>
      <c r="K9" s="214"/>
      <c r="L9" s="214"/>
      <c r="M9" s="214"/>
      <c r="N9" s="214"/>
      <c r="O9" s="214"/>
      <c r="P9" s="214"/>
      <c r="Q9" s="214"/>
      <c r="R9" s="214"/>
      <c r="S9" s="214"/>
      <c r="T9" s="214"/>
    </row>
    <row r="10" spans="1:20" s="190" customFormat="1" ht="22.5">
      <c r="A10" s="1201"/>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1"/>
      <c r="B12" s="1201"/>
      <c r="C12" s="1201">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e">
        <f ca="1">"4."&amp;mergeValue(A13) &amp;"."&amp;mergeValue(B13)&amp;"."&amp;mergeValue(C13)&amp;"."&amp;mergeValue(D13)</f>
        <v>#NAME?</v>
      </c>
      <c r="G13" s="420" t="s">
        <v>498</v>
      </c>
      <c r="H13" s="317"/>
      <c r="I13" s="1202" t="s">
        <v>591</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593</v>
      </c>
      <c r="H19" s="119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29" t="s">
        <v>631</v>
      </c>
      <c r="M5" s="1229"/>
      <c r="N5" s="1229"/>
      <c r="O5" s="1229"/>
      <c r="P5" s="1229"/>
      <c r="Q5" s="1229"/>
      <c r="R5" s="1229"/>
      <c r="S5" s="1229"/>
      <c r="T5" s="1229"/>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06" t="str">
        <f>IF(NameOrPr_ch="",IF(NameOrPr="","",NameOrPr),NameOrPr_ch)</f>
        <v>Государственный комитет Республики Татарстан по тарифам</v>
      </c>
      <c r="P7" s="1206"/>
      <c r="Q7" s="1206"/>
      <c r="R7" s="1206"/>
      <c r="S7" s="1206"/>
      <c r="T7" s="1206"/>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06" t="str">
        <f>IF(datePr_ch="",IF(datePr="","",datePr),datePr_ch)</f>
        <v>10.12.2021</v>
      </c>
      <c r="P8" s="1206"/>
      <c r="Q8" s="1206"/>
      <c r="R8" s="1206"/>
      <c r="S8" s="1206"/>
      <c r="T8" s="1206"/>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06" t="str">
        <f>IF(numberPr_ch="",IF(numberPr="","",numberPr),numberPr_ch)</f>
        <v>481-101/тэ-2021</v>
      </c>
      <c r="P9" s="1206"/>
      <c r="Q9" s="1206"/>
      <c r="R9" s="1206"/>
      <c r="S9" s="1206"/>
      <c r="T9" s="1206"/>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06" t="str">
        <f>IF(IstPub_ch="",IF(IstPub="","",IstPub),IstPub_ch)</f>
        <v>Официальный сайт правовой информации Министерства юстиции РТ:  http//pravo.tatarstan.ru</v>
      </c>
      <c r="P10" s="1206"/>
      <c r="Q10" s="1206"/>
      <c r="R10" s="1206"/>
      <c r="S10" s="1206"/>
      <c r="T10" s="1206"/>
      <c r="U10" s="584"/>
      <c r="V10" s="584"/>
      <c r="W10" s="521"/>
      <c r="X10" s="592"/>
      <c r="Y10" s="592"/>
      <c r="Z10" s="592"/>
      <c r="AA10" s="592"/>
      <c r="AB10" s="592"/>
      <c r="AC10" s="592"/>
    </row>
    <row r="11" spans="1:29" s="572" customFormat="1" ht="11.25" hidden="1">
      <c r="A11" s="592"/>
      <c r="B11" s="592"/>
      <c r="C11" s="592"/>
      <c r="D11" s="592"/>
      <c r="E11" s="592"/>
      <c r="F11" s="592"/>
      <c r="G11" s="592"/>
      <c r="H11" s="592"/>
      <c r="L11" s="1230"/>
      <c r="M11" s="1230"/>
      <c r="N11" s="568"/>
      <c r="O11" s="584"/>
      <c r="P11" s="584"/>
      <c r="Q11" s="584"/>
      <c r="R11" s="584"/>
      <c r="S11" s="584"/>
      <c r="T11" s="584"/>
      <c r="U11" s="590" t="s">
        <v>373</v>
      </c>
      <c r="X11" s="592"/>
      <c r="Y11" s="592"/>
      <c r="Z11" s="592"/>
      <c r="AA11" s="592"/>
      <c r="AB11" s="592"/>
      <c r="AC11" s="592"/>
    </row>
    <row r="12" spans="1:29">
      <c r="J12" s="531"/>
      <c r="K12" s="531"/>
      <c r="L12" s="526"/>
      <c r="M12" s="526"/>
      <c r="N12" s="504"/>
      <c r="O12" s="1207"/>
      <c r="P12" s="1207"/>
      <c r="Q12" s="1207"/>
      <c r="R12" s="1207"/>
      <c r="S12" s="1207"/>
      <c r="T12" s="1207"/>
      <c r="U12" s="1207"/>
    </row>
    <row r="13" spans="1:29">
      <c r="J13" s="531"/>
      <c r="K13" s="531"/>
      <c r="L13" s="1151" t="s">
        <v>454</v>
      </c>
      <c r="M13" s="1151"/>
      <c r="N13" s="1151"/>
      <c r="O13" s="1151"/>
      <c r="P13" s="1151"/>
      <c r="Q13" s="1151"/>
      <c r="R13" s="1151"/>
      <c r="S13" s="1151"/>
      <c r="T13" s="1151"/>
      <c r="U13" s="1151"/>
      <c r="V13" s="1151"/>
      <c r="W13" s="1151" t="s">
        <v>455</v>
      </c>
    </row>
    <row r="14" spans="1:29" ht="14.25" customHeight="1">
      <c r="J14" s="531"/>
      <c r="K14" s="531"/>
      <c r="L14" s="1213" t="s">
        <v>92</v>
      </c>
      <c r="M14" s="1213" t="s">
        <v>639</v>
      </c>
      <c r="N14" s="663"/>
      <c r="O14" s="1214" t="s">
        <v>641</v>
      </c>
      <c r="P14" s="1215"/>
      <c r="Q14" s="1215"/>
      <c r="R14" s="1215"/>
      <c r="S14" s="1215"/>
      <c r="T14" s="1216"/>
      <c r="U14" s="1224" t="s">
        <v>341</v>
      </c>
      <c r="V14" s="1210" t="s">
        <v>275</v>
      </c>
      <c r="W14" s="1151"/>
    </row>
    <row r="15" spans="1:29" ht="14.25" customHeight="1">
      <c r="J15" s="531"/>
      <c r="K15" s="531"/>
      <c r="L15" s="1213"/>
      <c r="M15" s="1213"/>
      <c r="N15" s="664"/>
      <c r="O15" s="1219" t="s">
        <v>605</v>
      </c>
      <c r="P15" s="1217" t="s">
        <v>271</v>
      </c>
      <c r="Q15" s="1218"/>
      <c r="R15" s="1221" t="s">
        <v>654</v>
      </c>
      <c r="S15" s="1222"/>
      <c r="T15" s="1223"/>
      <c r="U15" s="1225"/>
      <c r="V15" s="1211"/>
      <c r="W15" s="1151"/>
    </row>
    <row r="16" spans="1:29" ht="33.75" customHeight="1">
      <c r="J16" s="531"/>
      <c r="K16" s="531"/>
      <c r="L16" s="1213"/>
      <c r="M16" s="1213"/>
      <c r="N16" s="665"/>
      <c r="O16" s="1220"/>
      <c r="P16" s="537" t="s">
        <v>606</v>
      </c>
      <c r="Q16" s="537" t="s">
        <v>6</v>
      </c>
      <c r="R16" s="538" t="s">
        <v>274</v>
      </c>
      <c r="S16" s="1208" t="s">
        <v>273</v>
      </c>
      <c r="T16" s="1209"/>
      <c r="U16" s="1226"/>
      <c r="V16" s="1212"/>
      <c r="W16" s="1151"/>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1">
        <f ca="1">OFFSET(S17,0,-1)+1</f>
        <v>7</v>
      </c>
      <c r="T17" s="1231"/>
      <c r="U17" s="650">
        <f ca="1">OFFSET(U17,0,-2)+1</f>
        <v>8</v>
      </c>
      <c r="V17" s="651">
        <f ca="1">OFFSET(V17,0,-1)</f>
        <v>8</v>
      </c>
      <c r="W17" s="650">
        <f ca="1">OFFSET(W17,0,-1)+1</f>
        <v>9</v>
      </c>
    </row>
    <row r="18" spans="1:29" ht="22.5">
      <c r="A18" s="1232">
        <v>1</v>
      </c>
      <c r="B18" s="867"/>
      <c r="C18" s="867"/>
      <c r="D18" s="867"/>
      <c r="E18" s="868"/>
      <c r="F18" s="869"/>
      <c r="G18" s="869"/>
      <c r="H18" s="869"/>
      <c r="I18" s="870"/>
      <c r="J18" s="865"/>
      <c r="K18" s="872"/>
      <c r="L18" s="595" t="e">
        <f ca="1">mergeValue(A18)</f>
        <v>#NAME?</v>
      </c>
      <c r="M18" s="643" t="s">
        <v>20</v>
      </c>
      <c r="N18" s="648"/>
      <c r="O18" s="1233"/>
      <c r="P18" s="1233"/>
      <c r="Q18" s="1233"/>
      <c r="R18" s="1233"/>
      <c r="S18" s="1233"/>
      <c r="T18" s="1233"/>
      <c r="U18" s="1233"/>
      <c r="V18" s="1233"/>
      <c r="W18" s="632" t="s">
        <v>476</v>
      </c>
      <c r="Y18" s="591"/>
      <c r="Z18" s="591" t="str">
        <f t="shared" ref="Z18:Z31" si="0">IF(M18="","",M18 )</f>
        <v>Наименование тарифа</v>
      </c>
      <c r="AA18" s="591"/>
      <c r="AB18" s="591"/>
      <c r="AC18" s="591"/>
    </row>
    <row r="19" spans="1:29" ht="22.5">
      <c r="A19" s="1232"/>
      <c r="B19" s="1232">
        <v>1</v>
      </c>
      <c r="C19" s="867"/>
      <c r="D19" s="867"/>
      <c r="E19" s="869"/>
      <c r="F19" s="869"/>
      <c r="G19" s="869"/>
      <c r="H19" s="869"/>
      <c r="I19" s="864"/>
      <c r="J19" s="863"/>
      <c r="K19" s="866"/>
      <c r="L19" s="595" t="e">
        <f ca="1">mergeValue(A19) &amp;"."&amp; mergeValue(B19)</f>
        <v>#NAME?</v>
      </c>
      <c r="M19" s="548" t="s">
        <v>16</v>
      </c>
      <c r="N19" s="648"/>
      <c r="O19" s="1233"/>
      <c r="P19" s="1233"/>
      <c r="Q19" s="1233"/>
      <c r="R19" s="1233"/>
      <c r="S19" s="1233"/>
      <c r="T19" s="1233"/>
      <c r="U19" s="1233"/>
      <c r="V19" s="1233"/>
      <c r="W19" s="632" t="s">
        <v>477</v>
      </c>
      <c r="Y19" s="591"/>
      <c r="Z19" s="591" t="str">
        <f t="shared" si="0"/>
        <v>Территория действия тарифа</v>
      </c>
      <c r="AA19" s="591"/>
      <c r="AB19" s="591"/>
      <c r="AC19" s="591"/>
    </row>
    <row r="20" spans="1:29" ht="22.5">
      <c r="A20" s="1232"/>
      <c r="B20" s="1232"/>
      <c r="C20" s="1232">
        <v>1</v>
      </c>
      <c r="D20" s="867"/>
      <c r="E20" s="869"/>
      <c r="F20" s="869"/>
      <c r="G20" s="869"/>
      <c r="H20" s="869"/>
      <c r="I20" s="871"/>
      <c r="J20" s="863"/>
      <c r="K20" s="866"/>
      <c r="L20" s="595" t="e">
        <f ca="1">mergeValue(A20) &amp;"."&amp; mergeValue(B20)&amp;"."&amp; mergeValue(C20)</f>
        <v>#NAME?</v>
      </c>
      <c r="M20" s="549" t="s">
        <v>7</v>
      </c>
      <c r="N20" s="648"/>
      <c r="O20" s="1233"/>
      <c r="P20" s="1233"/>
      <c r="Q20" s="1233"/>
      <c r="R20" s="1233"/>
      <c r="S20" s="1233"/>
      <c r="T20" s="1233"/>
      <c r="U20" s="1233"/>
      <c r="V20" s="1233"/>
      <c r="W20" s="632" t="s">
        <v>633</v>
      </c>
      <c r="Y20" s="591"/>
      <c r="Z20" s="591" t="str">
        <f t="shared" si="0"/>
        <v xml:space="preserve">Наименование системы теплоснабжения </v>
      </c>
      <c r="AA20" s="591"/>
      <c r="AB20" s="591"/>
      <c r="AC20" s="591"/>
    </row>
    <row r="21" spans="1:29" ht="22.5">
      <c r="A21" s="1232"/>
      <c r="B21" s="1232"/>
      <c r="C21" s="1232"/>
      <c r="D21" s="1232">
        <v>1</v>
      </c>
      <c r="E21" s="869"/>
      <c r="F21" s="869"/>
      <c r="G21" s="869"/>
      <c r="H21" s="869"/>
      <c r="I21" s="871"/>
      <c r="J21" s="863"/>
      <c r="K21" s="866"/>
      <c r="L21" s="595" t="e">
        <f ca="1">mergeValue(A21) &amp;"."&amp; mergeValue(B21)&amp;"."&amp; mergeValue(C21)&amp;"."&amp; mergeValue(D21)</f>
        <v>#NAME?</v>
      </c>
      <c r="M21" s="550" t="s">
        <v>22</v>
      </c>
      <c r="N21" s="648"/>
      <c r="O21" s="1233"/>
      <c r="P21" s="1233"/>
      <c r="Q21" s="1233"/>
      <c r="R21" s="1233"/>
      <c r="S21" s="1233"/>
      <c r="T21" s="1233"/>
      <c r="U21" s="1233"/>
      <c r="V21" s="1233"/>
      <c r="W21" s="632" t="s">
        <v>634</v>
      </c>
      <c r="Y21" s="591"/>
      <c r="Z21" s="591" t="str">
        <f t="shared" si="0"/>
        <v xml:space="preserve">Источник тепловой энергии  </v>
      </c>
      <c r="AA21" s="591"/>
      <c r="AB21" s="591"/>
      <c r="AC21" s="591"/>
    </row>
    <row r="22" spans="1:29" ht="101.25">
      <c r="A22" s="1232"/>
      <c r="B22" s="1232"/>
      <c r="C22" s="1232"/>
      <c r="D22" s="1232"/>
      <c r="E22" s="1232">
        <v>1</v>
      </c>
      <c r="F22" s="869"/>
      <c r="G22" s="869"/>
      <c r="H22" s="867">
        <v>1</v>
      </c>
      <c r="I22" s="1232">
        <v>1</v>
      </c>
      <c r="J22" s="869"/>
      <c r="K22" s="874"/>
      <c r="L22" s="595" t="e">
        <f ca="1">mergeValue(A22) &amp;"."&amp; mergeValue(B22)&amp;"."&amp; mergeValue(C22)&amp;"."&amp; mergeValue(D22)&amp;"."&amp; mergeValue(E22)</f>
        <v>#NAME?</v>
      </c>
      <c r="M22" s="556" t="s">
        <v>9</v>
      </c>
      <c r="N22" s="648"/>
      <c r="O22" s="1234"/>
      <c r="P22" s="1234"/>
      <c r="Q22" s="1234"/>
      <c r="R22" s="1234"/>
      <c r="S22" s="1234"/>
      <c r="T22" s="1234"/>
      <c r="U22" s="1234"/>
      <c r="V22" s="1234"/>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32"/>
      <c r="B23" s="1232"/>
      <c r="C23" s="1232"/>
      <c r="D23" s="1232"/>
      <c r="E23" s="1232"/>
      <c r="F23" s="1232">
        <v>1</v>
      </c>
      <c r="G23" s="867"/>
      <c r="H23" s="867"/>
      <c r="I23" s="1232"/>
      <c r="J23" s="1232">
        <v>1</v>
      </c>
      <c r="K23" s="875"/>
      <c r="L23" s="595" t="e">
        <f ca="1">mergeValue(A23) &amp;"."&amp; mergeValue(B23)&amp;"."&amp; mergeValue(C23)&amp;"."&amp; mergeValue(D23)&amp;"."&amp; mergeValue(E23)&amp;"."&amp; mergeValue(F23)</f>
        <v>#NAME?</v>
      </c>
      <c r="M23" s="557" t="s">
        <v>10</v>
      </c>
      <c r="N23" s="648"/>
      <c r="O23" s="1235"/>
      <c r="P23" s="1236"/>
      <c r="Q23" s="1236"/>
      <c r="R23" s="1236"/>
      <c r="S23" s="1236"/>
      <c r="T23" s="1236"/>
      <c r="U23" s="1236"/>
      <c r="V23" s="1237"/>
      <c r="W23" s="632" t="s">
        <v>636</v>
      </c>
      <c r="Y23" s="591"/>
      <c r="Z23" s="591" t="str">
        <f t="shared" si="0"/>
        <v>Группа потребителей</v>
      </c>
      <c r="AA23" s="591"/>
      <c r="AB23" s="591"/>
      <c r="AC23" s="591"/>
    </row>
    <row r="24" spans="1:29" ht="189" customHeight="1">
      <c r="A24" s="1232"/>
      <c r="B24" s="1232"/>
      <c r="C24" s="1232"/>
      <c r="D24" s="1232"/>
      <c r="E24" s="1232"/>
      <c r="F24" s="1232"/>
      <c r="G24" s="867">
        <v>1</v>
      </c>
      <c r="H24" s="867"/>
      <c r="I24" s="1232"/>
      <c r="J24" s="1232"/>
      <c r="K24" s="875">
        <v>1</v>
      </c>
      <c r="L24" s="595" t="e">
        <f ca="1">mergeValue(A24) &amp;"."&amp; mergeValue(B24)&amp;"."&amp; mergeValue(C24)&amp;"."&amp; mergeValue(D24)&amp;"."&amp; mergeValue(E24)&amp;"."&amp; mergeValue(F24)&amp;"."&amp; mergeValue(G24)</f>
        <v>#NAME?</v>
      </c>
      <c r="M24" s="1071"/>
      <c r="N24" s="648"/>
      <c r="O24" s="564"/>
      <c r="P24" s="564"/>
      <c r="Q24" s="1096"/>
      <c r="R24" s="1227"/>
      <c r="S24" s="1228" t="s">
        <v>84</v>
      </c>
      <c r="T24" s="1227"/>
      <c r="U24" s="1228" t="s">
        <v>85</v>
      </c>
      <c r="V24" s="564"/>
      <c r="W24" s="1203" t="s">
        <v>655</v>
      </c>
      <c r="X24" s="587" t="e">
        <f ca="1">strCheckDate(O25:V25)</f>
        <v>#NAME?</v>
      </c>
      <c r="Y24" s="591"/>
      <c r="Z24" s="591" t="str">
        <f t="shared" si="0"/>
        <v/>
      </c>
      <c r="AA24" s="591"/>
      <c r="AB24" s="591"/>
      <c r="AC24" s="591"/>
    </row>
    <row r="25" spans="1:29" ht="11.25" hidden="1" customHeight="1">
      <c r="A25" s="1232"/>
      <c r="B25" s="1232"/>
      <c r="C25" s="1232"/>
      <c r="D25" s="1232"/>
      <c r="E25" s="1232"/>
      <c r="F25" s="1232"/>
      <c r="G25" s="867"/>
      <c r="H25" s="867"/>
      <c r="I25" s="1232"/>
      <c r="J25" s="1232"/>
      <c r="K25" s="875"/>
      <c r="L25" s="602"/>
      <c r="M25" s="648"/>
      <c r="N25" s="648"/>
      <c r="O25" s="564"/>
      <c r="P25" s="564"/>
      <c r="Q25" s="586" t="str">
        <f>R24 &amp; "-" &amp; T24</f>
        <v>-</v>
      </c>
      <c r="R25" s="1227"/>
      <c r="S25" s="1228"/>
      <c r="T25" s="1227"/>
      <c r="U25" s="1228"/>
      <c r="V25" s="564"/>
      <c r="W25" s="1204"/>
      <c r="Y25" s="591"/>
      <c r="Z25" s="591" t="str">
        <f t="shared" si="0"/>
        <v/>
      </c>
      <c r="AA25" s="591"/>
      <c r="AB25" s="591"/>
      <c r="AC25" s="591"/>
    </row>
    <row r="26" spans="1:29" ht="15" customHeight="1">
      <c r="A26" s="1232"/>
      <c r="B26" s="1232"/>
      <c r="C26" s="1232"/>
      <c r="D26" s="1232"/>
      <c r="E26" s="1232"/>
      <c r="F26" s="1232"/>
      <c r="G26" s="869"/>
      <c r="H26" s="867"/>
      <c r="I26" s="1232"/>
      <c r="J26" s="1232"/>
      <c r="K26" s="874"/>
      <c r="L26" s="540"/>
      <c r="M26" s="559" t="s">
        <v>25</v>
      </c>
      <c r="N26" s="566"/>
      <c r="O26" s="566"/>
      <c r="P26" s="566"/>
      <c r="Q26" s="566"/>
      <c r="R26" s="566"/>
      <c r="S26" s="566"/>
      <c r="T26" s="566"/>
      <c r="U26" s="566"/>
      <c r="V26" s="562"/>
      <c r="W26" s="1205"/>
      <c r="Y26" s="591"/>
      <c r="Z26" s="591" t="str">
        <f t="shared" si="0"/>
        <v>Добавить вид теплоносителя (параметры теплоносителя)</v>
      </c>
      <c r="AA26" s="591"/>
      <c r="AB26" s="591"/>
      <c r="AC26" s="591"/>
    </row>
    <row r="27" spans="1:29" ht="15" customHeight="1">
      <c r="A27" s="1232"/>
      <c r="B27" s="1232"/>
      <c r="C27" s="1232"/>
      <c r="D27" s="1232"/>
      <c r="E27" s="1232"/>
      <c r="F27" s="869"/>
      <c r="G27" s="869"/>
      <c r="H27" s="867"/>
      <c r="I27" s="1232"/>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32"/>
      <c r="B28" s="1232"/>
      <c r="C28" s="1232"/>
      <c r="D28" s="1232"/>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32"/>
      <c r="B29" s="1232"/>
      <c r="C29" s="1232"/>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32"/>
      <c r="B30" s="1232"/>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32"/>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6" t="s">
        <v>632</v>
      </c>
      <c r="N34" s="1196"/>
      <c r="O34" s="1196"/>
      <c r="P34" s="1196"/>
      <c r="Q34" s="1196"/>
      <c r="R34" s="1196"/>
      <c r="S34" s="1196"/>
      <c r="T34" s="1196"/>
      <c r="U34" s="1196"/>
      <c r="V34" s="1196"/>
      <c r="W34" s="1196"/>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197" t="s">
        <v>491</v>
      </c>
      <c r="G2" s="1198"/>
      <c r="H2" s="1199"/>
      <c r="I2" s="808"/>
    </row>
    <row r="3" spans="1:20" ht="3" customHeight="1"/>
    <row r="4" spans="1:20" s="1009" customFormat="1" ht="11.25">
      <c r="A4" s="1015"/>
      <c r="B4" s="1015"/>
      <c r="C4" s="1015"/>
      <c r="D4" s="1015"/>
      <c r="F4" s="1151" t="s">
        <v>454</v>
      </c>
      <c r="G4" s="1151"/>
      <c r="H4" s="1151"/>
      <c r="I4" s="1200"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0"/>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24.12.2021</v>
      </c>
      <c r="I7" s="818" t="s">
        <v>493</v>
      </c>
      <c r="J7" s="617"/>
      <c r="K7" s="1015"/>
      <c r="L7" s="1015"/>
      <c r="M7" s="1015"/>
      <c r="N7" s="1015"/>
      <c r="O7" s="1015"/>
      <c r="P7" s="1015"/>
      <c r="Q7" s="1015"/>
      <c r="R7" s="1015"/>
      <c r="S7" s="1015"/>
      <c r="T7" s="1015"/>
    </row>
    <row r="8" spans="1:20" s="1009" customFormat="1" ht="45">
      <c r="A8" s="1201">
        <v>1</v>
      </c>
      <c r="B8" s="1015"/>
      <c r="C8" s="1015"/>
      <c r="D8" s="1015"/>
      <c r="F8" s="1031" t="e">
        <f ca="1">"2." &amp;mergeValue(A8)</f>
        <v>#NAME?</v>
      </c>
      <c r="G8" s="817" t="s">
        <v>494</v>
      </c>
      <c r="H8" s="1029" t="str">
        <f>IF('Перечень тарифов'!R21="","наименование отсутствует","" &amp; 'Перечень тарифов'!R21 &amp; "")</f>
        <v>наименование отсутствует</v>
      </c>
      <c r="I8" s="818" t="s">
        <v>590</v>
      </c>
      <c r="J8" s="617"/>
      <c r="K8" s="1015"/>
      <c r="L8" s="1015"/>
      <c r="M8" s="1015"/>
      <c r="N8" s="1015"/>
      <c r="O8" s="1015"/>
      <c r="P8" s="1015"/>
      <c r="Q8" s="1015"/>
      <c r="R8" s="1015"/>
      <c r="S8" s="1015"/>
      <c r="T8" s="1015"/>
    </row>
    <row r="9" spans="1:20" s="1009" customFormat="1" ht="22.5">
      <c r="A9" s="1201"/>
      <c r="B9" s="1015"/>
      <c r="C9" s="1015"/>
      <c r="D9" s="1015"/>
      <c r="F9" s="1031" t="e">
        <f ca="1">"3." &amp;mergeValue(A9)</f>
        <v>#NAME?</v>
      </c>
      <c r="G9" s="817" t="s">
        <v>495</v>
      </c>
      <c r="H9" s="102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8" t="s">
        <v>588</v>
      </c>
      <c r="J9" s="617"/>
      <c r="K9" s="1015"/>
      <c r="L9" s="1015"/>
      <c r="M9" s="1015"/>
      <c r="N9" s="1015"/>
      <c r="O9" s="1015"/>
      <c r="P9" s="1015"/>
      <c r="Q9" s="1015"/>
      <c r="R9" s="1015"/>
      <c r="S9" s="1015"/>
      <c r="T9" s="1015"/>
    </row>
    <row r="10" spans="1:20" s="1009" customFormat="1" ht="22.5">
      <c r="A10" s="1201"/>
      <c r="B10" s="1015"/>
      <c r="C10" s="1015"/>
      <c r="D10" s="1015"/>
      <c r="F10" s="1031" t="e">
        <f ca="1">"4."&amp;mergeValue(A10)</f>
        <v>#NAME?</v>
      </c>
      <c r="G10" s="817" t="s">
        <v>496</v>
      </c>
      <c r="H10" s="1033" t="s">
        <v>458</v>
      </c>
      <c r="I10" s="818"/>
      <c r="J10" s="617"/>
      <c r="K10" s="1015"/>
      <c r="L10" s="1015"/>
      <c r="M10" s="1015"/>
      <c r="N10" s="1015"/>
      <c r="O10" s="1015"/>
      <c r="P10" s="1015"/>
      <c r="Q10" s="1015"/>
      <c r="R10" s="1015"/>
      <c r="S10" s="1015"/>
      <c r="T10" s="1015"/>
    </row>
    <row r="11" spans="1:20" s="1009" customFormat="1" ht="18.75">
      <c r="A11" s="1201"/>
      <c r="B11" s="1201">
        <v>1</v>
      </c>
      <c r="C11" s="1025"/>
      <c r="D11" s="1025"/>
      <c r="F11" s="1031" t="e">
        <f ca="1">"4."&amp;mergeValue(A11) &amp;"."&amp;mergeValue(B11)</f>
        <v>#NAME?</v>
      </c>
      <c r="G11" s="832" t="s">
        <v>592</v>
      </c>
      <c r="H11" s="1029"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01"/>
      <c r="B12" s="1201"/>
      <c r="C12" s="1201">
        <v>1</v>
      </c>
      <c r="D12" s="1025"/>
      <c r="F12" s="1031" t="e">
        <f ca="1">"4."&amp;mergeValue(A12) &amp;"."&amp;mergeValue(B12)&amp;"."&amp;mergeValue(C12)</f>
        <v>#NAME?</v>
      </c>
      <c r="G12" s="819" t="s">
        <v>497</v>
      </c>
      <c r="H12" s="1029" t="str">
        <f>IF(Территории!H13="","","" &amp; Территории!H13 &amp; "")</f>
        <v>Город Казань</v>
      </c>
      <c r="I12" s="818" t="s">
        <v>500</v>
      </c>
      <c r="J12" s="617"/>
      <c r="K12" s="1015"/>
      <c r="L12" s="1015"/>
      <c r="M12" s="1015"/>
      <c r="N12" s="1015"/>
      <c r="O12" s="1015"/>
      <c r="P12" s="1015"/>
      <c r="Q12" s="1015"/>
      <c r="R12" s="1015"/>
      <c r="S12" s="1015"/>
      <c r="T12" s="1015"/>
    </row>
    <row r="13" spans="1:20" s="1009" customFormat="1" ht="56.25">
      <c r="A13" s="1201"/>
      <c r="B13" s="1201"/>
      <c r="C13" s="1201"/>
      <c r="D13" s="1025">
        <v>1</v>
      </c>
      <c r="F13" s="1031" t="e">
        <f ca="1">"4."&amp;mergeValue(A13) &amp;"."&amp;mergeValue(B13)&amp;"."&amp;mergeValue(C13)&amp;"."&amp;mergeValue(D13)</f>
        <v>#NAME?</v>
      </c>
      <c r="G13" s="820" t="s">
        <v>498</v>
      </c>
      <c r="H13" s="1029" t="str">
        <f>IF(Территории!R14="","","" &amp; Территории!R14 &amp; "")</f>
        <v>Город Казань (92701000)</v>
      </c>
      <c r="I13" s="1108" t="s">
        <v>591</v>
      </c>
      <c r="J13" s="617"/>
      <c r="K13" s="1015"/>
      <c r="L13" s="1015"/>
      <c r="M13" s="1015"/>
      <c r="N13" s="1015"/>
      <c r="O13" s="1015"/>
      <c r="P13" s="1015"/>
      <c r="Q13" s="1015"/>
      <c r="R13" s="1015"/>
      <c r="S13" s="1015"/>
      <c r="T13" s="1015"/>
    </row>
    <row r="14" spans="1:20" s="774" customFormat="1" ht="3" customHeight="1">
      <c r="A14" s="775"/>
      <c r="B14" s="775"/>
      <c r="C14" s="775"/>
      <c r="D14" s="775"/>
      <c r="F14" s="627"/>
      <c r="G14" s="628"/>
      <c r="H14" s="629"/>
      <c r="I14" s="630"/>
      <c r="J14" s="775"/>
      <c r="K14" s="775"/>
      <c r="L14" s="775"/>
      <c r="M14" s="775"/>
      <c r="N14" s="775"/>
      <c r="O14" s="775"/>
      <c r="P14" s="775"/>
      <c r="Q14" s="775"/>
      <c r="R14" s="775"/>
      <c r="S14" s="775"/>
      <c r="T14" s="775"/>
    </row>
    <row r="15" spans="1:20" s="774" customFormat="1" ht="15" customHeight="1">
      <c r="A15" s="775"/>
      <c r="B15" s="775"/>
      <c r="C15" s="775"/>
      <c r="D15" s="775"/>
      <c r="F15" s="824"/>
      <c r="G15" s="1196" t="s">
        <v>593</v>
      </c>
      <c r="H15" s="1196"/>
      <c r="I15" s="985"/>
      <c r="J15" s="775"/>
      <c r="K15" s="775"/>
      <c r="L15" s="775"/>
      <c r="M15" s="775"/>
      <c r="N15" s="775"/>
      <c r="O15" s="775"/>
      <c r="P15" s="775"/>
      <c r="Q15" s="775"/>
      <c r="R15" s="775"/>
      <c r="S15" s="775"/>
      <c r="T15" s="775"/>
    </row>
  </sheetData>
  <sheetProtection algorithmName="SHA-512" hashValue="VxrEjDbdjZNCeSWXrZEQKVDk1vAgdauaB45RAiS8i9Ytrus+45OAZC5HtGaZ8GquLfym1mnk80CKMG5zqKTaVg==" saltValue="wZnkoioiP5nM3O5O22MlH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4"/>
  <sheetViews>
    <sheetView showGridLines="0" tabSelected="1" topLeftCell="I13" zoomScaleNormal="100" workbookViewId="0">
      <selection activeCell="O10" sqref="O10:T10"/>
    </sheetView>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16.7109375" style="992" customWidth="1"/>
    <col min="16" max="17" width="23.7109375" style="992" hidden="1" customWidth="1"/>
    <col min="18" max="18" width="11.7109375" style="992" customWidth="1"/>
    <col min="19" max="19" width="3.7109375" style="992" customWidth="1"/>
    <col min="20" max="20" width="11.7109375" style="992" customWidth="1"/>
    <col min="21" max="21" width="8.5703125" style="992" customWidth="1"/>
    <col min="22" max="22" width="14.710937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hidden="1" customWidth="1"/>
    <col min="29" max="29" width="4.7109375" style="992" customWidth="1"/>
    <col min="30" max="30" width="115.7109375" style="992" customWidth="1"/>
    <col min="31" max="32" width="10.5703125" style="1010"/>
    <col min="33" max="33" width="11.140625" style="1010" customWidth="1"/>
    <col min="34" max="41" width="10.5703125" style="1010"/>
    <col min="42" max="263" width="10.5703125" style="992"/>
    <col min="264" max="271" width="0" style="992" hidden="1" customWidth="1"/>
    <col min="272" max="272" width="3.7109375" style="992" customWidth="1"/>
    <col min="273" max="273" width="3.85546875" style="992" customWidth="1"/>
    <col min="274" max="274" width="3.7109375" style="992" customWidth="1"/>
    <col min="275" max="275" width="12.7109375" style="992" customWidth="1"/>
    <col min="276" max="276" width="52.7109375" style="992" customWidth="1"/>
    <col min="277" max="280" width="0" style="992" hidden="1" customWidth="1"/>
    <col min="281" max="281" width="12.28515625" style="992" customWidth="1"/>
    <col min="282" max="282" width="6.42578125" style="992" customWidth="1"/>
    <col min="283" max="283" width="12.28515625" style="992" customWidth="1"/>
    <col min="284" max="284" width="0" style="992" hidden="1" customWidth="1"/>
    <col min="285" max="285" width="3.7109375" style="992" customWidth="1"/>
    <col min="286" max="286" width="11.140625" style="992" bestFit="1" customWidth="1"/>
    <col min="287" max="288" width="10.5703125" style="992"/>
    <col min="289" max="289" width="11.140625" style="992" customWidth="1"/>
    <col min="290" max="519" width="10.5703125" style="992"/>
    <col min="520" max="527" width="0" style="992" hidden="1" customWidth="1"/>
    <col min="528" max="528" width="3.7109375" style="992" customWidth="1"/>
    <col min="529" max="529" width="3.85546875" style="992" customWidth="1"/>
    <col min="530" max="530" width="3.7109375" style="992" customWidth="1"/>
    <col min="531" max="531" width="12.7109375" style="992" customWidth="1"/>
    <col min="532" max="532" width="52.7109375" style="992" customWidth="1"/>
    <col min="533" max="536" width="0" style="992" hidden="1" customWidth="1"/>
    <col min="537" max="537" width="12.28515625" style="992" customWidth="1"/>
    <col min="538" max="538" width="6.42578125" style="992" customWidth="1"/>
    <col min="539" max="539" width="12.28515625" style="992" customWidth="1"/>
    <col min="540" max="540" width="0" style="992" hidden="1" customWidth="1"/>
    <col min="541" max="541" width="3.7109375" style="992" customWidth="1"/>
    <col min="542" max="542" width="11.140625" style="992" bestFit="1" customWidth="1"/>
    <col min="543" max="544" width="10.5703125" style="992"/>
    <col min="545" max="545" width="11.140625" style="992" customWidth="1"/>
    <col min="546" max="775" width="10.5703125" style="992"/>
    <col min="776" max="783" width="0" style="992" hidden="1" customWidth="1"/>
    <col min="784" max="784" width="3.7109375" style="992" customWidth="1"/>
    <col min="785" max="785" width="3.85546875" style="992" customWidth="1"/>
    <col min="786" max="786" width="3.7109375" style="992" customWidth="1"/>
    <col min="787" max="787" width="12.7109375" style="992" customWidth="1"/>
    <col min="788" max="788" width="52.7109375" style="992" customWidth="1"/>
    <col min="789" max="792" width="0" style="992" hidden="1" customWidth="1"/>
    <col min="793" max="793" width="12.28515625" style="992" customWidth="1"/>
    <col min="794" max="794" width="6.42578125" style="992" customWidth="1"/>
    <col min="795" max="795" width="12.28515625" style="992" customWidth="1"/>
    <col min="796" max="796" width="0" style="992" hidden="1" customWidth="1"/>
    <col min="797" max="797" width="3.7109375" style="992" customWidth="1"/>
    <col min="798" max="798" width="11.140625" style="992" bestFit="1" customWidth="1"/>
    <col min="799" max="800" width="10.5703125" style="992"/>
    <col min="801" max="801" width="11.140625" style="992" customWidth="1"/>
    <col min="802" max="1031" width="10.5703125" style="992"/>
    <col min="1032" max="1039" width="0" style="992" hidden="1" customWidth="1"/>
    <col min="1040" max="1040" width="3.7109375" style="992" customWidth="1"/>
    <col min="1041" max="1041" width="3.85546875" style="992" customWidth="1"/>
    <col min="1042" max="1042" width="3.7109375" style="992" customWidth="1"/>
    <col min="1043" max="1043" width="12.7109375" style="992" customWidth="1"/>
    <col min="1044" max="1044" width="52.7109375" style="992" customWidth="1"/>
    <col min="1045" max="1048" width="0" style="992" hidden="1" customWidth="1"/>
    <col min="1049" max="1049" width="12.28515625" style="992" customWidth="1"/>
    <col min="1050" max="1050" width="6.42578125" style="992" customWidth="1"/>
    <col min="1051" max="1051" width="12.28515625" style="992" customWidth="1"/>
    <col min="1052" max="1052" width="0" style="992" hidden="1" customWidth="1"/>
    <col min="1053" max="1053" width="3.7109375" style="992" customWidth="1"/>
    <col min="1054" max="1054" width="11.140625" style="992" bestFit="1" customWidth="1"/>
    <col min="1055" max="1056" width="10.5703125" style="992"/>
    <col min="1057" max="1057" width="11.140625" style="992" customWidth="1"/>
    <col min="1058" max="1287" width="10.5703125" style="992"/>
    <col min="1288" max="1295" width="0" style="992" hidden="1" customWidth="1"/>
    <col min="1296" max="1296" width="3.7109375" style="992" customWidth="1"/>
    <col min="1297" max="1297" width="3.85546875" style="992" customWidth="1"/>
    <col min="1298" max="1298" width="3.7109375" style="992" customWidth="1"/>
    <col min="1299" max="1299" width="12.7109375" style="992" customWidth="1"/>
    <col min="1300" max="1300" width="52.7109375" style="992" customWidth="1"/>
    <col min="1301" max="1304" width="0" style="992" hidden="1" customWidth="1"/>
    <col min="1305" max="1305" width="12.28515625" style="992" customWidth="1"/>
    <col min="1306" max="1306" width="6.42578125" style="992" customWidth="1"/>
    <col min="1307" max="1307" width="12.28515625" style="992" customWidth="1"/>
    <col min="1308" max="1308" width="0" style="992" hidden="1" customWidth="1"/>
    <col min="1309" max="1309" width="3.7109375" style="992" customWidth="1"/>
    <col min="1310" max="1310" width="11.140625" style="992" bestFit="1" customWidth="1"/>
    <col min="1311" max="1312" width="10.5703125" style="992"/>
    <col min="1313" max="1313" width="11.140625" style="992" customWidth="1"/>
    <col min="1314" max="1543" width="10.5703125" style="992"/>
    <col min="1544" max="1551" width="0" style="992" hidden="1" customWidth="1"/>
    <col min="1552" max="1552" width="3.7109375" style="992" customWidth="1"/>
    <col min="1553" max="1553" width="3.85546875" style="992" customWidth="1"/>
    <col min="1554" max="1554" width="3.7109375" style="992" customWidth="1"/>
    <col min="1555" max="1555" width="12.7109375" style="992" customWidth="1"/>
    <col min="1556" max="1556" width="52.7109375" style="992" customWidth="1"/>
    <col min="1557" max="1560" width="0" style="992" hidden="1" customWidth="1"/>
    <col min="1561" max="1561" width="12.28515625" style="992" customWidth="1"/>
    <col min="1562" max="1562" width="6.42578125" style="992" customWidth="1"/>
    <col min="1563" max="1563" width="12.28515625" style="992" customWidth="1"/>
    <col min="1564" max="1564" width="0" style="992" hidden="1" customWidth="1"/>
    <col min="1565" max="1565" width="3.7109375" style="992" customWidth="1"/>
    <col min="1566" max="1566" width="11.140625" style="992" bestFit="1" customWidth="1"/>
    <col min="1567" max="1568" width="10.5703125" style="992"/>
    <col min="1569" max="1569" width="11.140625" style="992" customWidth="1"/>
    <col min="1570" max="1799" width="10.5703125" style="992"/>
    <col min="1800" max="1807" width="0" style="992" hidden="1" customWidth="1"/>
    <col min="1808" max="1808" width="3.7109375" style="992" customWidth="1"/>
    <col min="1809" max="1809" width="3.85546875" style="992" customWidth="1"/>
    <col min="1810" max="1810" width="3.7109375" style="992" customWidth="1"/>
    <col min="1811" max="1811" width="12.7109375" style="992" customWidth="1"/>
    <col min="1812" max="1812" width="52.7109375" style="992" customWidth="1"/>
    <col min="1813" max="1816" width="0" style="992" hidden="1" customWidth="1"/>
    <col min="1817" max="1817" width="12.28515625" style="992" customWidth="1"/>
    <col min="1818" max="1818" width="6.42578125" style="992" customWidth="1"/>
    <col min="1819" max="1819" width="12.28515625" style="992" customWidth="1"/>
    <col min="1820" max="1820" width="0" style="992" hidden="1" customWidth="1"/>
    <col min="1821" max="1821" width="3.7109375" style="992" customWidth="1"/>
    <col min="1822" max="1822" width="11.140625" style="992" bestFit="1" customWidth="1"/>
    <col min="1823" max="1824" width="10.5703125" style="992"/>
    <col min="1825" max="1825" width="11.140625" style="992" customWidth="1"/>
    <col min="1826" max="2055" width="10.5703125" style="992"/>
    <col min="2056" max="2063" width="0" style="992" hidden="1" customWidth="1"/>
    <col min="2064" max="2064" width="3.7109375" style="992" customWidth="1"/>
    <col min="2065" max="2065" width="3.85546875" style="992" customWidth="1"/>
    <col min="2066" max="2066" width="3.7109375" style="992" customWidth="1"/>
    <col min="2067" max="2067" width="12.7109375" style="992" customWidth="1"/>
    <col min="2068" max="2068" width="52.7109375" style="992" customWidth="1"/>
    <col min="2069" max="2072" width="0" style="992" hidden="1" customWidth="1"/>
    <col min="2073" max="2073" width="12.28515625" style="992" customWidth="1"/>
    <col min="2074" max="2074" width="6.42578125" style="992" customWidth="1"/>
    <col min="2075" max="2075" width="12.28515625" style="992" customWidth="1"/>
    <col min="2076" max="2076" width="0" style="992" hidden="1" customWidth="1"/>
    <col min="2077" max="2077" width="3.7109375" style="992" customWidth="1"/>
    <col min="2078" max="2078" width="11.140625" style="992" bestFit="1" customWidth="1"/>
    <col min="2079" max="2080" width="10.5703125" style="992"/>
    <col min="2081" max="2081" width="11.140625" style="992" customWidth="1"/>
    <col min="2082" max="2311" width="10.5703125" style="992"/>
    <col min="2312" max="2319" width="0" style="992" hidden="1" customWidth="1"/>
    <col min="2320" max="2320" width="3.7109375" style="992" customWidth="1"/>
    <col min="2321" max="2321" width="3.85546875" style="992" customWidth="1"/>
    <col min="2322" max="2322" width="3.7109375" style="992" customWidth="1"/>
    <col min="2323" max="2323" width="12.7109375" style="992" customWidth="1"/>
    <col min="2324" max="2324" width="52.7109375" style="992" customWidth="1"/>
    <col min="2325" max="2328" width="0" style="992" hidden="1" customWidth="1"/>
    <col min="2329" max="2329" width="12.28515625" style="992" customWidth="1"/>
    <col min="2330" max="2330" width="6.42578125" style="992" customWidth="1"/>
    <col min="2331" max="2331" width="12.28515625" style="992" customWidth="1"/>
    <col min="2332" max="2332" width="0" style="992" hidden="1" customWidth="1"/>
    <col min="2333" max="2333" width="3.7109375" style="992" customWidth="1"/>
    <col min="2334" max="2334" width="11.140625" style="992" bestFit="1" customWidth="1"/>
    <col min="2335" max="2336" width="10.5703125" style="992"/>
    <col min="2337" max="2337" width="11.140625" style="992" customWidth="1"/>
    <col min="2338" max="2567" width="10.5703125" style="992"/>
    <col min="2568" max="2575" width="0" style="992" hidden="1" customWidth="1"/>
    <col min="2576" max="2576" width="3.7109375" style="992" customWidth="1"/>
    <col min="2577" max="2577" width="3.85546875" style="992" customWidth="1"/>
    <col min="2578" max="2578" width="3.7109375" style="992" customWidth="1"/>
    <col min="2579" max="2579" width="12.7109375" style="992" customWidth="1"/>
    <col min="2580" max="2580" width="52.7109375" style="992" customWidth="1"/>
    <col min="2581" max="2584" width="0" style="992" hidden="1" customWidth="1"/>
    <col min="2585" max="2585" width="12.28515625" style="992" customWidth="1"/>
    <col min="2586" max="2586" width="6.42578125" style="992" customWidth="1"/>
    <col min="2587" max="2587" width="12.28515625" style="992" customWidth="1"/>
    <col min="2588" max="2588" width="0" style="992" hidden="1" customWidth="1"/>
    <col min="2589" max="2589" width="3.7109375" style="992" customWidth="1"/>
    <col min="2590" max="2590" width="11.140625" style="992" bestFit="1" customWidth="1"/>
    <col min="2591" max="2592" width="10.5703125" style="992"/>
    <col min="2593" max="2593" width="11.140625" style="992" customWidth="1"/>
    <col min="2594" max="2823" width="10.5703125" style="992"/>
    <col min="2824" max="2831" width="0" style="992" hidden="1" customWidth="1"/>
    <col min="2832" max="2832" width="3.7109375" style="992" customWidth="1"/>
    <col min="2833" max="2833" width="3.85546875" style="992" customWidth="1"/>
    <col min="2834" max="2834" width="3.7109375" style="992" customWidth="1"/>
    <col min="2835" max="2835" width="12.7109375" style="992" customWidth="1"/>
    <col min="2836" max="2836" width="52.7109375" style="992" customWidth="1"/>
    <col min="2837" max="2840" width="0" style="992" hidden="1" customWidth="1"/>
    <col min="2841" max="2841" width="12.28515625" style="992" customWidth="1"/>
    <col min="2842" max="2842" width="6.42578125" style="992" customWidth="1"/>
    <col min="2843" max="2843" width="12.28515625" style="992" customWidth="1"/>
    <col min="2844" max="2844" width="0" style="992" hidden="1" customWidth="1"/>
    <col min="2845" max="2845" width="3.7109375" style="992" customWidth="1"/>
    <col min="2846" max="2846" width="11.140625" style="992" bestFit="1" customWidth="1"/>
    <col min="2847" max="2848" width="10.5703125" style="992"/>
    <col min="2849" max="2849" width="11.140625" style="992" customWidth="1"/>
    <col min="2850" max="3079" width="10.5703125" style="992"/>
    <col min="3080" max="3087" width="0" style="992" hidden="1" customWidth="1"/>
    <col min="3088" max="3088" width="3.7109375" style="992" customWidth="1"/>
    <col min="3089" max="3089" width="3.85546875" style="992" customWidth="1"/>
    <col min="3090" max="3090" width="3.7109375" style="992" customWidth="1"/>
    <col min="3091" max="3091" width="12.7109375" style="992" customWidth="1"/>
    <col min="3092" max="3092" width="52.7109375" style="992" customWidth="1"/>
    <col min="3093" max="3096" width="0" style="992" hidden="1" customWidth="1"/>
    <col min="3097" max="3097" width="12.28515625" style="992" customWidth="1"/>
    <col min="3098" max="3098" width="6.42578125" style="992" customWidth="1"/>
    <col min="3099" max="3099" width="12.28515625" style="992" customWidth="1"/>
    <col min="3100" max="3100" width="0" style="992" hidden="1" customWidth="1"/>
    <col min="3101" max="3101" width="3.7109375" style="992" customWidth="1"/>
    <col min="3102" max="3102" width="11.140625" style="992" bestFit="1" customWidth="1"/>
    <col min="3103" max="3104" width="10.5703125" style="992"/>
    <col min="3105" max="3105" width="11.140625" style="992" customWidth="1"/>
    <col min="3106" max="3335" width="10.5703125" style="992"/>
    <col min="3336" max="3343" width="0" style="992" hidden="1" customWidth="1"/>
    <col min="3344" max="3344" width="3.7109375" style="992" customWidth="1"/>
    <col min="3345" max="3345" width="3.85546875" style="992" customWidth="1"/>
    <col min="3346" max="3346" width="3.7109375" style="992" customWidth="1"/>
    <col min="3347" max="3347" width="12.7109375" style="992" customWidth="1"/>
    <col min="3348" max="3348" width="52.7109375" style="992" customWidth="1"/>
    <col min="3349" max="3352" width="0" style="992" hidden="1" customWidth="1"/>
    <col min="3353" max="3353" width="12.28515625" style="992" customWidth="1"/>
    <col min="3354" max="3354" width="6.42578125" style="992" customWidth="1"/>
    <col min="3355" max="3355" width="12.28515625" style="992" customWidth="1"/>
    <col min="3356" max="3356" width="0" style="992" hidden="1" customWidth="1"/>
    <col min="3357" max="3357" width="3.7109375" style="992" customWidth="1"/>
    <col min="3358" max="3358" width="11.140625" style="992" bestFit="1" customWidth="1"/>
    <col min="3359" max="3360" width="10.5703125" style="992"/>
    <col min="3361" max="3361" width="11.140625" style="992" customWidth="1"/>
    <col min="3362" max="3591" width="10.5703125" style="992"/>
    <col min="3592" max="3599" width="0" style="992" hidden="1" customWidth="1"/>
    <col min="3600" max="3600" width="3.7109375" style="992" customWidth="1"/>
    <col min="3601" max="3601" width="3.85546875" style="992" customWidth="1"/>
    <col min="3602" max="3602" width="3.7109375" style="992" customWidth="1"/>
    <col min="3603" max="3603" width="12.7109375" style="992" customWidth="1"/>
    <col min="3604" max="3604" width="52.7109375" style="992" customWidth="1"/>
    <col min="3605" max="3608" width="0" style="992" hidden="1" customWidth="1"/>
    <col min="3609" max="3609" width="12.28515625" style="992" customWidth="1"/>
    <col min="3610" max="3610" width="6.42578125" style="992" customWidth="1"/>
    <col min="3611" max="3611" width="12.28515625" style="992" customWidth="1"/>
    <col min="3612" max="3612" width="0" style="992" hidden="1" customWidth="1"/>
    <col min="3613" max="3613" width="3.7109375" style="992" customWidth="1"/>
    <col min="3614" max="3614" width="11.140625" style="992" bestFit="1" customWidth="1"/>
    <col min="3615" max="3616" width="10.5703125" style="992"/>
    <col min="3617" max="3617" width="11.140625" style="992" customWidth="1"/>
    <col min="3618" max="3847" width="10.5703125" style="992"/>
    <col min="3848" max="3855" width="0" style="992" hidden="1" customWidth="1"/>
    <col min="3856" max="3856" width="3.7109375" style="992" customWidth="1"/>
    <col min="3857" max="3857" width="3.85546875" style="992" customWidth="1"/>
    <col min="3858" max="3858" width="3.7109375" style="992" customWidth="1"/>
    <col min="3859" max="3859" width="12.7109375" style="992" customWidth="1"/>
    <col min="3860" max="3860" width="52.7109375" style="992" customWidth="1"/>
    <col min="3861" max="3864" width="0" style="992" hidden="1" customWidth="1"/>
    <col min="3865" max="3865" width="12.28515625" style="992" customWidth="1"/>
    <col min="3866" max="3866" width="6.42578125" style="992" customWidth="1"/>
    <col min="3867" max="3867" width="12.28515625" style="992" customWidth="1"/>
    <col min="3868" max="3868" width="0" style="992" hidden="1" customWidth="1"/>
    <col min="3869" max="3869" width="3.7109375" style="992" customWidth="1"/>
    <col min="3870" max="3870" width="11.140625" style="992" bestFit="1" customWidth="1"/>
    <col min="3871" max="3872" width="10.5703125" style="992"/>
    <col min="3873" max="3873" width="11.140625" style="992" customWidth="1"/>
    <col min="3874" max="4103" width="10.5703125" style="992"/>
    <col min="4104" max="4111" width="0" style="992" hidden="1" customWidth="1"/>
    <col min="4112" max="4112" width="3.7109375" style="992" customWidth="1"/>
    <col min="4113" max="4113" width="3.85546875" style="992" customWidth="1"/>
    <col min="4114" max="4114" width="3.7109375" style="992" customWidth="1"/>
    <col min="4115" max="4115" width="12.7109375" style="992" customWidth="1"/>
    <col min="4116" max="4116" width="52.7109375" style="992" customWidth="1"/>
    <col min="4117" max="4120" width="0" style="992" hidden="1" customWidth="1"/>
    <col min="4121" max="4121" width="12.28515625" style="992" customWidth="1"/>
    <col min="4122" max="4122" width="6.42578125" style="992" customWidth="1"/>
    <col min="4123" max="4123" width="12.28515625" style="992" customWidth="1"/>
    <col min="4124" max="4124" width="0" style="992" hidden="1" customWidth="1"/>
    <col min="4125" max="4125" width="3.7109375" style="992" customWidth="1"/>
    <col min="4126" max="4126" width="11.140625" style="992" bestFit="1" customWidth="1"/>
    <col min="4127" max="4128" width="10.5703125" style="992"/>
    <col min="4129" max="4129" width="11.140625" style="992" customWidth="1"/>
    <col min="4130" max="4359" width="10.5703125" style="992"/>
    <col min="4360" max="4367" width="0" style="992" hidden="1" customWidth="1"/>
    <col min="4368" max="4368" width="3.7109375" style="992" customWidth="1"/>
    <col min="4369" max="4369" width="3.85546875" style="992" customWidth="1"/>
    <col min="4370" max="4370" width="3.7109375" style="992" customWidth="1"/>
    <col min="4371" max="4371" width="12.7109375" style="992" customWidth="1"/>
    <col min="4372" max="4372" width="52.7109375" style="992" customWidth="1"/>
    <col min="4373" max="4376" width="0" style="992" hidden="1" customWidth="1"/>
    <col min="4377" max="4377" width="12.28515625" style="992" customWidth="1"/>
    <col min="4378" max="4378" width="6.42578125" style="992" customWidth="1"/>
    <col min="4379" max="4379" width="12.28515625" style="992" customWidth="1"/>
    <col min="4380" max="4380" width="0" style="992" hidden="1" customWidth="1"/>
    <col min="4381" max="4381" width="3.7109375" style="992" customWidth="1"/>
    <col min="4382" max="4382" width="11.140625" style="992" bestFit="1" customWidth="1"/>
    <col min="4383" max="4384" width="10.5703125" style="992"/>
    <col min="4385" max="4385" width="11.140625" style="992" customWidth="1"/>
    <col min="4386" max="4615" width="10.5703125" style="992"/>
    <col min="4616" max="4623" width="0" style="992" hidden="1" customWidth="1"/>
    <col min="4624" max="4624" width="3.7109375" style="992" customWidth="1"/>
    <col min="4625" max="4625" width="3.85546875" style="992" customWidth="1"/>
    <col min="4626" max="4626" width="3.7109375" style="992" customWidth="1"/>
    <col min="4627" max="4627" width="12.7109375" style="992" customWidth="1"/>
    <col min="4628" max="4628" width="52.7109375" style="992" customWidth="1"/>
    <col min="4629" max="4632" width="0" style="992" hidden="1" customWidth="1"/>
    <col min="4633" max="4633" width="12.28515625" style="992" customWidth="1"/>
    <col min="4634" max="4634" width="6.42578125" style="992" customWidth="1"/>
    <col min="4635" max="4635" width="12.28515625" style="992" customWidth="1"/>
    <col min="4636" max="4636" width="0" style="992" hidden="1" customWidth="1"/>
    <col min="4637" max="4637" width="3.7109375" style="992" customWidth="1"/>
    <col min="4638" max="4638" width="11.140625" style="992" bestFit="1" customWidth="1"/>
    <col min="4639" max="4640" width="10.5703125" style="992"/>
    <col min="4641" max="4641" width="11.140625" style="992" customWidth="1"/>
    <col min="4642" max="4871" width="10.5703125" style="992"/>
    <col min="4872" max="4879" width="0" style="992" hidden="1" customWidth="1"/>
    <col min="4880" max="4880" width="3.7109375" style="992" customWidth="1"/>
    <col min="4881" max="4881" width="3.85546875" style="992" customWidth="1"/>
    <col min="4882" max="4882" width="3.7109375" style="992" customWidth="1"/>
    <col min="4883" max="4883" width="12.7109375" style="992" customWidth="1"/>
    <col min="4884" max="4884" width="52.7109375" style="992" customWidth="1"/>
    <col min="4885" max="4888" width="0" style="992" hidden="1" customWidth="1"/>
    <col min="4889" max="4889" width="12.28515625" style="992" customWidth="1"/>
    <col min="4890" max="4890" width="6.42578125" style="992" customWidth="1"/>
    <col min="4891" max="4891" width="12.28515625" style="992" customWidth="1"/>
    <col min="4892" max="4892" width="0" style="992" hidden="1" customWidth="1"/>
    <col min="4893" max="4893" width="3.7109375" style="992" customWidth="1"/>
    <col min="4894" max="4894" width="11.140625" style="992" bestFit="1" customWidth="1"/>
    <col min="4895" max="4896" width="10.5703125" style="992"/>
    <col min="4897" max="4897" width="11.140625" style="992" customWidth="1"/>
    <col min="4898" max="5127" width="10.5703125" style="992"/>
    <col min="5128" max="5135" width="0" style="992" hidden="1" customWidth="1"/>
    <col min="5136" max="5136" width="3.7109375" style="992" customWidth="1"/>
    <col min="5137" max="5137" width="3.85546875" style="992" customWidth="1"/>
    <col min="5138" max="5138" width="3.7109375" style="992" customWidth="1"/>
    <col min="5139" max="5139" width="12.7109375" style="992" customWidth="1"/>
    <col min="5140" max="5140" width="52.7109375" style="992" customWidth="1"/>
    <col min="5141" max="5144" width="0" style="992" hidden="1" customWidth="1"/>
    <col min="5145" max="5145" width="12.28515625" style="992" customWidth="1"/>
    <col min="5146" max="5146" width="6.42578125" style="992" customWidth="1"/>
    <col min="5147" max="5147" width="12.28515625" style="992" customWidth="1"/>
    <col min="5148" max="5148" width="0" style="992" hidden="1" customWidth="1"/>
    <col min="5149" max="5149" width="3.7109375" style="992" customWidth="1"/>
    <col min="5150" max="5150" width="11.140625" style="992" bestFit="1" customWidth="1"/>
    <col min="5151" max="5152" width="10.5703125" style="992"/>
    <col min="5153" max="5153" width="11.140625" style="992" customWidth="1"/>
    <col min="5154" max="5383" width="10.5703125" style="992"/>
    <col min="5384" max="5391" width="0" style="992" hidden="1" customWidth="1"/>
    <col min="5392" max="5392" width="3.7109375" style="992" customWidth="1"/>
    <col min="5393" max="5393" width="3.85546875" style="992" customWidth="1"/>
    <col min="5394" max="5394" width="3.7109375" style="992" customWidth="1"/>
    <col min="5395" max="5395" width="12.7109375" style="992" customWidth="1"/>
    <col min="5396" max="5396" width="52.7109375" style="992" customWidth="1"/>
    <col min="5397" max="5400" width="0" style="992" hidden="1" customWidth="1"/>
    <col min="5401" max="5401" width="12.28515625" style="992" customWidth="1"/>
    <col min="5402" max="5402" width="6.42578125" style="992" customWidth="1"/>
    <col min="5403" max="5403" width="12.28515625" style="992" customWidth="1"/>
    <col min="5404" max="5404" width="0" style="992" hidden="1" customWidth="1"/>
    <col min="5405" max="5405" width="3.7109375" style="992" customWidth="1"/>
    <col min="5406" max="5406" width="11.140625" style="992" bestFit="1" customWidth="1"/>
    <col min="5407" max="5408" width="10.5703125" style="992"/>
    <col min="5409" max="5409" width="11.140625" style="992" customWidth="1"/>
    <col min="5410" max="5639" width="10.5703125" style="992"/>
    <col min="5640" max="5647" width="0" style="992" hidden="1" customWidth="1"/>
    <col min="5648" max="5648" width="3.7109375" style="992" customWidth="1"/>
    <col min="5649" max="5649" width="3.85546875" style="992" customWidth="1"/>
    <col min="5650" max="5650" width="3.7109375" style="992" customWidth="1"/>
    <col min="5651" max="5651" width="12.7109375" style="992" customWidth="1"/>
    <col min="5652" max="5652" width="52.7109375" style="992" customWidth="1"/>
    <col min="5653" max="5656" width="0" style="992" hidden="1" customWidth="1"/>
    <col min="5657" max="5657" width="12.28515625" style="992" customWidth="1"/>
    <col min="5658" max="5658" width="6.42578125" style="992" customWidth="1"/>
    <col min="5659" max="5659" width="12.28515625" style="992" customWidth="1"/>
    <col min="5660" max="5660" width="0" style="992" hidden="1" customWidth="1"/>
    <col min="5661" max="5661" width="3.7109375" style="992" customWidth="1"/>
    <col min="5662" max="5662" width="11.140625" style="992" bestFit="1" customWidth="1"/>
    <col min="5663" max="5664" width="10.5703125" style="992"/>
    <col min="5665" max="5665" width="11.140625" style="992" customWidth="1"/>
    <col min="5666" max="5895" width="10.5703125" style="992"/>
    <col min="5896" max="5903" width="0" style="992" hidden="1" customWidth="1"/>
    <col min="5904" max="5904" width="3.7109375" style="992" customWidth="1"/>
    <col min="5905" max="5905" width="3.85546875" style="992" customWidth="1"/>
    <col min="5906" max="5906" width="3.7109375" style="992" customWidth="1"/>
    <col min="5907" max="5907" width="12.7109375" style="992" customWidth="1"/>
    <col min="5908" max="5908" width="52.7109375" style="992" customWidth="1"/>
    <col min="5909" max="5912" width="0" style="992" hidden="1" customWidth="1"/>
    <col min="5913" max="5913" width="12.28515625" style="992" customWidth="1"/>
    <col min="5914" max="5914" width="6.42578125" style="992" customWidth="1"/>
    <col min="5915" max="5915" width="12.28515625" style="992" customWidth="1"/>
    <col min="5916" max="5916" width="0" style="992" hidden="1" customWidth="1"/>
    <col min="5917" max="5917" width="3.7109375" style="992" customWidth="1"/>
    <col min="5918" max="5918" width="11.140625" style="992" bestFit="1" customWidth="1"/>
    <col min="5919" max="5920" width="10.5703125" style="992"/>
    <col min="5921" max="5921" width="11.140625" style="992" customWidth="1"/>
    <col min="5922" max="6151" width="10.5703125" style="992"/>
    <col min="6152" max="6159" width="0" style="992" hidden="1" customWidth="1"/>
    <col min="6160" max="6160" width="3.7109375" style="992" customWidth="1"/>
    <col min="6161" max="6161" width="3.85546875" style="992" customWidth="1"/>
    <col min="6162" max="6162" width="3.7109375" style="992" customWidth="1"/>
    <col min="6163" max="6163" width="12.7109375" style="992" customWidth="1"/>
    <col min="6164" max="6164" width="52.7109375" style="992" customWidth="1"/>
    <col min="6165" max="6168" width="0" style="992" hidden="1" customWidth="1"/>
    <col min="6169" max="6169" width="12.28515625" style="992" customWidth="1"/>
    <col min="6170" max="6170" width="6.42578125" style="992" customWidth="1"/>
    <col min="6171" max="6171" width="12.28515625" style="992" customWidth="1"/>
    <col min="6172" max="6172" width="0" style="992" hidden="1" customWidth="1"/>
    <col min="6173" max="6173" width="3.7109375" style="992" customWidth="1"/>
    <col min="6174" max="6174" width="11.140625" style="992" bestFit="1" customWidth="1"/>
    <col min="6175" max="6176" width="10.5703125" style="992"/>
    <col min="6177" max="6177" width="11.140625" style="992" customWidth="1"/>
    <col min="6178" max="6407" width="10.5703125" style="992"/>
    <col min="6408" max="6415" width="0" style="992" hidden="1" customWidth="1"/>
    <col min="6416" max="6416" width="3.7109375" style="992" customWidth="1"/>
    <col min="6417" max="6417" width="3.85546875" style="992" customWidth="1"/>
    <col min="6418" max="6418" width="3.7109375" style="992" customWidth="1"/>
    <col min="6419" max="6419" width="12.7109375" style="992" customWidth="1"/>
    <col min="6420" max="6420" width="52.7109375" style="992" customWidth="1"/>
    <col min="6421" max="6424" width="0" style="992" hidden="1" customWidth="1"/>
    <col min="6425" max="6425" width="12.28515625" style="992" customWidth="1"/>
    <col min="6426" max="6426" width="6.42578125" style="992" customWidth="1"/>
    <col min="6427" max="6427" width="12.28515625" style="992" customWidth="1"/>
    <col min="6428" max="6428" width="0" style="992" hidden="1" customWidth="1"/>
    <col min="6429" max="6429" width="3.7109375" style="992" customWidth="1"/>
    <col min="6430" max="6430" width="11.140625" style="992" bestFit="1" customWidth="1"/>
    <col min="6431" max="6432" width="10.5703125" style="992"/>
    <col min="6433" max="6433" width="11.140625" style="992" customWidth="1"/>
    <col min="6434" max="6663" width="10.5703125" style="992"/>
    <col min="6664" max="6671" width="0" style="992" hidden="1" customWidth="1"/>
    <col min="6672" max="6672" width="3.7109375" style="992" customWidth="1"/>
    <col min="6673" max="6673" width="3.85546875" style="992" customWidth="1"/>
    <col min="6674" max="6674" width="3.7109375" style="992" customWidth="1"/>
    <col min="6675" max="6675" width="12.7109375" style="992" customWidth="1"/>
    <col min="6676" max="6676" width="52.7109375" style="992" customWidth="1"/>
    <col min="6677" max="6680" width="0" style="992" hidden="1" customWidth="1"/>
    <col min="6681" max="6681" width="12.28515625" style="992" customWidth="1"/>
    <col min="6682" max="6682" width="6.42578125" style="992" customWidth="1"/>
    <col min="6683" max="6683" width="12.28515625" style="992" customWidth="1"/>
    <col min="6684" max="6684" width="0" style="992" hidden="1" customWidth="1"/>
    <col min="6685" max="6685" width="3.7109375" style="992" customWidth="1"/>
    <col min="6686" max="6686" width="11.140625" style="992" bestFit="1" customWidth="1"/>
    <col min="6687" max="6688" width="10.5703125" style="992"/>
    <col min="6689" max="6689" width="11.140625" style="992" customWidth="1"/>
    <col min="6690" max="6919" width="10.5703125" style="992"/>
    <col min="6920" max="6927" width="0" style="992" hidden="1" customWidth="1"/>
    <col min="6928" max="6928" width="3.7109375" style="992" customWidth="1"/>
    <col min="6929" max="6929" width="3.85546875" style="992" customWidth="1"/>
    <col min="6930" max="6930" width="3.7109375" style="992" customWidth="1"/>
    <col min="6931" max="6931" width="12.7109375" style="992" customWidth="1"/>
    <col min="6932" max="6932" width="52.7109375" style="992" customWidth="1"/>
    <col min="6933" max="6936" width="0" style="992" hidden="1" customWidth="1"/>
    <col min="6937" max="6937" width="12.28515625" style="992" customWidth="1"/>
    <col min="6938" max="6938" width="6.42578125" style="992" customWidth="1"/>
    <col min="6939" max="6939" width="12.28515625" style="992" customWidth="1"/>
    <col min="6940" max="6940" width="0" style="992" hidden="1" customWidth="1"/>
    <col min="6941" max="6941" width="3.7109375" style="992" customWidth="1"/>
    <col min="6942" max="6942" width="11.140625" style="992" bestFit="1" customWidth="1"/>
    <col min="6943" max="6944" width="10.5703125" style="992"/>
    <col min="6945" max="6945" width="11.140625" style="992" customWidth="1"/>
    <col min="6946" max="7175" width="10.5703125" style="992"/>
    <col min="7176" max="7183" width="0" style="992" hidden="1" customWidth="1"/>
    <col min="7184" max="7184" width="3.7109375" style="992" customWidth="1"/>
    <col min="7185" max="7185" width="3.85546875" style="992" customWidth="1"/>
    <col min="7186" max="7186" width="3.7109375" style="992" customWidth="1"/>
    <col min="7187" max="7187" width="12.7109375" style="992" customWidth="1"/>
    <col min="7188" max="7188" width="52.7109375" style="992" customWidth="1"/>
    <col min="7189" max="7192" width="0" style="992" hidden="1" customWidth="1"/>
    <col min="7193" max="7193" width="12.28515625" style="992" customWidth="1"/>
    <col min="7194" max="7194" width="6.42578125" style="992" customWidth="1"/>
    <col min="7195" max="7195" width="12.28515625" style="992" customWidth="1"/>
    <col min="7196" max="7196" width="0" style="992" hidden="1" customWidth="1"/>
    <col min="7197" max="7197" width="3.7109375" style="992" customWidth="1"/>
    <col min="7198" max="7198" width="11.140625" style="992" bestFit="1" customWidth="1"/>
    <col min="7199" max="7200" width="10.5703125" style="992"/>
    <col min="7201" max="7201" width="11.140625" style="992" customWidth="1"/>
    <col min="7202" max="7431" width="10.5703125" style="992"/>
    <col min="7432" max="7439" width="0" style="992" hidden="1" customWidth="1"/>
    <col min="7440" max="7440" width="3.7109375" style="992" customWidth="1"/>
    <col min="7441" max="7441" width="3.85546875" style="992" customWidth="1"/>
    <col min="7442" max="7442" width="3.7109375" style="992" customWidth="1"/>
    <col min="7443" max="7443" width="12.7109375" style="992" customWidth="1"/>
    <col min="7444" max="7444" width="52.7109375" style="992" customWidth="1"/>
    <col min="7445" max="7448" width="0" style="992" hidden="1" customWidth="1"/>
    <col min="7449" max="7449" width="12.28515625" style="992" customWidth="1"/>
    <col min="7450" max="7450" width="6.42578125" style="992" customWidth="1"/>
    <col min="7451" max="7451" width="12.28515625" style="992" customWidth="1"/>
    <col min="7452" max="7452" width="0" style="992" hidden="1" customWidth="1"/>
    <col min="7453" max="7453" width="3.7109375" style="992" customWidth="1"/>
    <col min="7454" max="7454" width="11.140625" style="992" bestFit="1" customWidth="1"/>
    <col min="7455" max="7456" width="10.5703125" style="992"/>
    <col min="7457" max="7457" width="11.140625" style="992" customWidth="1"/>
    <col min="7458" max="7687" width="10.5703125" style="992"/>
    <col min="7688" max="7695" width="0" style="992" hidden="1" customWidth="1"/>
    <col min="7696" max="7696" width="3.7109375" style="992" customWidth="1"/>
    <col min="7697" max="7697" width="3.85546875" style="992" customWidth="1"/>
    <col min="7698" max="7698" width="3.7109375" style="992" customWidth="1"/>
    <col min="7699" max="7699" width="12.7109375" style="992" customWidth="1"/>
    <col min="7700" max="7700" width="52.7109375" style="992" customWidth="1"/>
    <col min="7701" max="7704" width="0" style="992" hidden="1" customWidth="1"/>
    <col min="7705" max="7705" width="12.28515625" style="992" customWidth="1"/>
    <col min="7706" max="7706" width="6.42578125" style="992" customWidth="1"/>
    <col min="7707" max="7707" width="12.28515625" style="992" customWidth="1"/>
    <col min="7708" max="7708" width="0" style="992" hidden="1" customWidth="1"/>
    <col min="7709" max="7709" width="3.7109375" style="992" customWidth="1"/>
    <col min="7710" max="7710" width="11.140625" style="992" bestFit="1" customWidth="1"/>
    <col min="7711" max="7712" width="10.5703125" style="992"/>
    <col min="7713" max="7713" width="11.140625" style="992" customWidth="1"/>
    <col min="7714" max="7943" width="10.5703125" style="992"/>
    <col min="7944" max="7951" width="0" style="992" hidden="1" customWidth="1"/>
    <col min="7952" max="7952" width="3.7109375" style="992" customWidth="1"/>
    <col min="7953" max="7953" width="3.85546875" style="992" customWidth="1"/>
    <col min="7954" max="7954" width="3.7109375" style="992" customWidth="1"/>
    <col min="7955" max="7955" width="12.7109375" style="992" customWidth="1"/>
    <col min="7956" max="7956" width="52.7109375" style="992" customWidth="1"/>
    <col min="7957" max="7960" width="0" style="992" hidden="1" customWidth="1"/>
    <col min="7961" max="7961" width="12.28515625" style="992" customWidth="1"/>
    <col min="7962" max="7962" width="6.42578125" style="992" customWidth="1"/>
    <col min="7963" max="7963" width="12.28515625" style="992" customWidth="1"/>
    <col min="7964" max="7964" width="0" style="992" hidden="1" customWidth="1"/>
    <col min="7965" max="7965" width="3.7109375" style="992" customWidth="1"/>
    <col min="7966" max="7966" width="11.140625" style="992" bestFit="1" customWidth="1"/>
    <col min="7967" max="7968" width="10.5703125" style="992"/>
    <col min="7969" max="7969" width="11.140625" style="992" customWidth="1"/>
    <col min="7970" max="8199" width="10.5703125" style="992"/>
    <col min="8200" max="8207" width="0" style="992" hidden="1" customWidth="1"/>
    <col min="8208" max="8208" width="3.7109375" style="992" customWidth="1"/>
    <col min="8209" max="8209" width="3.85546875" style="992" customWidth="1"/>
    <col min="8210" max="8210" width="3.7109375" style="992" customWidth="1"/>
    <col min="8211" max="8211" width="12.7109375" style="992" customWidth="1"/>
    <col min="8212" max="8212" width="52.7109375" style="992" customWidth="1"/>
    <col min="8213" max="8216" width="0" style="992" hidden="1" customWidth="1"/>
    <col min="8217" max="8217" width="12.28515625" style="992" customWidth="1"/>
    <col min="8218" max="8218" width="6.42578125" style="992" customWidth="1"/>
    <col min="8219" max="8219" width="12.28515625" style="992" customWidth="1"/>
    <col min="8220" max="8220" width="0" style="992" hidden="1" customWidth="1"/>
    <col min="8221" max="8221" width="3.7109375" style="992" customWidth="1"/>
    <col min="8222" max="8222" width="11.140625" style="992" bestFit="1" customWidth="1"/>
    <col min="8223" max="8224" width="10.5703125" style="992"/>
    <col min="8225" max="8225" width="11.140625" style="992" customWidth="1"/>
    <col min="8226" max="8455" width="10.5703125" style="992"/>
    <col min="8456" max="8463" width="0" style="992" hidden="1" customWidth="1"/>
    <col min="8464" max="8464" width="3.7109375" style="992" customWidth="1"/>
    <col min="8465" max="8465" width="3.85546875" style="992" customWidth="1"/>
    <col min="8466" max="8466" width="3.7109375" style="992" customWidth="1"/>
    <col min="8467" max="8467" width="12.7109375" style="992" customWidth="1"/>
    <col min="8468" max="8468" width="52.7109375" style="992" customWidth="1"/>
    <col min="8469" max="8472" width="0" style="992" hidden="1" customWidth="1"/>
    <col min="8473" max="8473" width="12.28515625" style="992" customWidth="1"/>
    <col min="8474" max="8474" width="6.42578125" style="992" customWidth="1"/>
    <col min="8475" max="8475" width="12.28515625" style="992" customWidth="1"/>
    <col min="8476" max="8476" width="0" style="992" hidden="1" customWidth="1"/>
    <col min="8477" max="8477" width="3.7109375" style="992" customWidth="1"/>
    <col min="8478" max="8478" width="11.140625" style="992" bestFit="1" customWidth="1"/>
    <col min="8479" max="8480" width="10.5703125" style="992"/>
    <col min="8481" max="8481" width="11.140625" style="992" customWidth="1"/>
    <col min="8482" max="8711" width="10.5703125" style="992"/>
    <col min="8712" max="8719" width="0" style="992" hidden="1" customWidth="1"/>
    <col min="8720" max="8720" width="3.7109375" style="992" customWidth="1"/>
    <col min="8721" max="8721" width="3.85546875" style="992" customWidth="1"/>
    <col min="8722" max="8722" width="3.7109375" style="992" customWidth="1"/>
    <col min="8723" max="8723" width="12.7109375" style="992" customWidth="1"/>
    <col min="8724" max="8724" width="52.7109375" style="992" customWidth="1"/>
    <col min="8725" max="8728" width="0" style="992" hidden="1" customWidth="1"/>
    <col min="8729" max="8729" width="12.28515625" style="992" customWidth="1"/>
    <col min="8730" max="8730" width="6.42578125" style="992" customWidth="1"/>
    <col min="8731" max="8731" width="12.28515625" style="992" customWidth="1"/>
    <col min="8732" max="8732" width="0" style="992" hidden="1" customWidth="1"/>
    <col min="8733" max="8733" width="3.7109375" style="992" customWidth="1"/>
    <col min="8734" max="8734" width="11.140625" style="992" bestFit="1" customWidth="1"/>
    <col min="8735" max="8736" width="10.5703125" style="992"/>
    <col min="8737" max="8737" width="11.140625" style="992" customWidth="1"/>
    <col min="8738" max="8967" width="10.5703125" style="992"/>
    <col min="8968" max="8975" width="0" style="992" hidden="1" customWidth="1"/>
    <col min="8976" max="8976" width="3.7109375" style="992" customWidth="1"/>
    <col min="8977" max="8977" width="3.85546875" style="992" customWidth="1"/>
    <col min="8978" max="8978" width="3.7109375" style="992" customWidth="1"/>
    <col min="8979" max="8979" width="12.7109375" style="992" customWidth="1"/>
    <col min="8980" max="8980" width="52.7109375" style="992" customWidth="1"/>
    <col min="8981" max="8984" width="0" style="992" hidden="1" customWidth="1"/>
    <col min="8985" max="8985" width="12.28515625" style="992" customWidth="1"/>
    <col min="8986" max="8986" width="6.42578125" style="992" customWidth="1"/>
    <col min="8987" max="8987" width="12.28515625" style="992" customWidth="1"/>
    <col min="8988" max="8988" width="0" style="992" hidden="1" customWidth="1"/>
    <col min="8989" max="8989" width="3.7109375" style="992" customWidth="1"/>
    <col min="8990" max="8990" width="11.140625" style="992" bestFit="1" customWidth="1"/>
    <col min="8991" max="8992" width="10.5703125" style="992"/>
    <col min="8993" max="8993" width="11.140625" style="992" customWidth="1"/>
    <col min="8994" max="9223" width="10.5703125" style="992"/>
    <col min="9224" max="9231" width="0" style="992" hidden="1" customWidth="1"/>
    <col min="9232" max="9232" width="3.7109375" style="992" customWidth="1"/>
    <col min="9233" max="9233" width="3.85546875" style="992" customWidth="1"/>
    <col min="9234" max="9234" width="3.7109375" style="992" customWidth="1"/>
    <col min="9235" max="9235" width="12.7109375" style="992" customWidth="1"/>
    <col min="9236" max="9236" width="52.7109375" style="992" customWidth="1"/>
    <col min="9237" max="9240" width="0" style="992" hidden="1" customWidth="1"/>
    <col min="9241" max="9241" width="12.28515625" style="992" customWidth="1"/>
    <col min="9242" max="9242" width="6.42578125" style="992" customWidth="1"/>
    <col min="9243" max="9243" width="12.28515625" style="992" customWidth="1"/>
    <col min="9244" max="9244" width="0" style="992" hidden="1" customWidth="1"/>
    <col min="9245" max="9245" width="3.7109375" style="992" customWidth="1"/>
    <col min="9246" max="9246" width="11.140625" style="992" bestFit="1" customWidth="1"/>
    <col min="9247" max="9248" width="10.5703125" style="992"/>
    <col min="9249" max="9249" width="11.140625" style="992" customWidth="1"/>
    <col min="9250" max="9479" width="10.5703125" style="992"/>
    <col min="9480" max="9487" width="0" style="992" hidden="1" customWidth="1"/>
    <col min="9488" max="9488" width="3.7109375" style="992" customWidth="1"/>
    <col min="9489" max="9489" width="3.85546875" style="992" customWidth="1"/>
    <col min="9490" max="9490" width="3.7109375" style="992" customWidth="1"/>
    <col min="9491" max="9491" width="12.7109375" style="992" customWidth="1"/>
    <col min="9492" max="9492" width="52.7109375" style="992" customWidth="1"/>
    <col min="9493" max="9496" width="0" style="992" hidden="1" customWidth="1"/>
    <col min="9497" max="9497" width="12.28515625" style="992" customWidth="1"/>
    <col min="9498" max="9498" width="6.42578125" style="992" customWidth="1"/>
    <col min="9499" max="9499" width="12.28515625" style="992" customWidth="1"/>
    <col min="9500" max="9500" width="0" style="992" hidden="1" customWidth="1"/>
    <col min="9501" max="9501" width="3.7109375" style="992" customWidth="1"/>
    <col min="9502" max="9502" width="11.140625" style="992" bestFit="1" customWidth="1"/>
    <col min="9503" max="9504" width="10.5703125" style="992"/>
    <col min="9505" max="9505" width="11.140625" style="992" customWidth="1"/>
    <col min="9506" max="9735" width="10.5703125" style="992"/>
    <col min="9736" max="9743" width="0" style="992" hidden="1" customWidth="1"/>
    <col min="9744" max="9744" width="3.7109375" style="992" customWidth="1"/>
    <col min="9745" max="9745" width="3.85546875" style="992" customWidth="1"/>
    <col min="9746" max="9746" width="3.7109375" style="992" customWidth="1"/>
    <col min="9747" max="9747" width="12.7109375" style="992" customWidth="1"/>
    <col min="9748" max="9748" width="52.7109375" style="992" customWidth="1"/>
    <col min="9749" max="9752" width="0" style="992" hidden="1" customWidth="1"/>
    <col min="9753" max="9753" width="12.28515625" style="992" customWidth="1"/>
    <col min="9754" max="9754" width="6.42578125" style="992" customWidth="1"/>
    <col min="9755" max="9755" width="12.28515625" style="992" customWidth="1"/>
    <col min="9756" max="9756" width="0" style="992" hidden="1" customWidth="1"/>
    <col min="9757" max="9757" width="3.7109375" style="992" customWidth="1"/>
    <col min="9758" max="9758" width="11.140625" style="992" bestFit="1" customWidth="1"/>
    <col min="9759" max="9760" width="10.5703125" style="992"/>
    <col min="9761" max="9761" width="11.140625" style="992" customWidth="1"/>
    <col min="9762" max="9991" width="10.5703125" style="992"/>
    <col min="9992" max="9999" width="0" style="992" hidden="1" customWidth="1"/>
    <col min="10000" max="10000" width="3.7109375" style="992" customWidth="1"/>
    <col min="10001" max="10001" width="3.85546875" style="992" customWidth="1"/>
    <col min="10002" max="10002" width="3.7109375" style="992" customWidth="1"/>
    <col min="10003" max="10003" width="12.7109375" style="992" customWidth="1"/>
    <col min="10004" max="10004" width="52.7109375" style="992" customWidth="1"/>
    <col min="10005" max="10008" width="0" style="992" hidden="1" customWidth="1"/>
    <col min="10009" max="10009" width="12.28515625" style="992" customWidth="1"/>
    <col min="10010" max="10010" width="6.42578125" style="992" customWidth="1"/>
    <col min="10011" max="10011" width="12.28515625" style="992" customWidth="1"/>
    <col min="10012" max="10012" width="0" style="992" hidden="1" customWidth="1"/>
    <col min="10013" max="10013" width="3.7109375" style="992" customWidth="1"/>
    <col min="10014" max="10014" width="11.140625" style="992" bestFit="1" customWidth="1"/>
    <col min="10015" max="10016" width="10.5703125" style="992"/>
    <col min="10017" max="10017" width="11.140625" style="992" customWidth="1"/>
    <col min="10018" max="10247" width="10.5703125" style="992"/>
    <col min="10248" max="10255" width="0" style="992" hidden="1" customWidth="1"/>
    <col min="10256" max="10256" width="3.7109375" style="992" customWidth="1"/>
    <col min="10257" max="10257" width="3.85546875" style="992" customWidth="1"/>
    <col min="10258" max="10258" width="3.7109375" style="992" customWidth="1"/>
    <col min="10259" max="10259" width="12.7109375" style="992" customWidth="1"/>
    <col min="10260" max="10260" width="52.7109375" style="992" customWidth="1"/>
    <col min="10261" max="10264" width="0" style="992" hidden="1" customWidth="1"/>
    <col min="10265" max="10265" width="12.28515625" style="992" customWidth="1"/>
    <col min="10266" max="10266" width="6.42578125" style="992" customWidth="1"/>
    <col min="10267" max="10267" width="12.28515625" style="992" customWidth="1"/>
    <col min="10268" max="10268" width="0" style="992" hidden="1" customWidth="1"/>
    <col min="10269" max="10269" width="3.7109375" style="992" customWidth="1"/>
    <col min="10270" max="10270" width="11.140625" style="992" bestFit="1" customWidth="1"/>
    <col min="10271" max="10272" width="10.5703125" style="992"/>
    <col min="10273" max="10273" width="11.140625" style="992" customWidth="1"/>
    <col min="10274" max="10503" width="10.5703125" style="992"/>
    <col min="10504" max="10511" width="0" style="992" hidden="1" customWidth="1"/>
    <col min="10512" max="10512" width="3.7109375" style="992" customWidth="1"/>
    <col min="10513" max="10513" width="3.85546875" style="992" customWidth="1"/>
    <col min="10514" max="10514" width="3.7109375" style="992" customWidth="1"/>
    <col min="10515" max="10515" width="12.7109375" style="992" customWidth="1"/>
    <col min="10516" max="10516" width="52.7109375" style="992" customWidth="1"/>
    <col min="10517" max="10520" width="0" style="992" hidden="1" customWidth="1"/>
    <col min="10521" max="10521" width="12.28515625" style="992" customWidth="1"/>
    <col min="10522" max="10522" width="6.42578125" style="992" customWidth="1"/>
    <col min="10523" max="10523" width="12.28515625" style="992" customWidth="1"/>
    <col min="10524" max="10524" width="0" style="992" hidden="1" customWidth="1"/>
    <col min="10525" max="10525" width="3.7109375" style="992" customWidth="1"/>
    <col min="10526" max="10526" width="11.140625" style="992" bestFit="1" customWidth="1"/>
    <col min="10527" max="10528" width="10.5703125" style="992"/>
    <col min="10529" max="10529" width="11.140625" style="992" customWidth="1"/>
    <col min="10530" max="10759" width="10.5703125" style="992"/>
    <col min="10760" max="10767" width="0" style="992" hidden="1" customWidth="1"/>
    <col min="10768" max="10768" width="3.7109375" style="992" customWidth="1"/>
    <col min="10769" max="10769" width="3.85546875" style="992" customWidth="1"/>
    <col min="10770" max="10770" width="3.7109375" style="992" customWidth="1"/>
    <col min="10771" max="10771" width="12.7109375" style="992" customWidth="1"/>
    <col min="10772" max="10772" width="52.7109375" style="992" customWidth="1"/>
    <col min="10773" max="10776" width="0" style="992" hidden="1" customWidth="1"/>
    <col min="10777" max="10777" width="12.28515625" style="992" customWidth="1"/>
    <col min="10778" max="10778" width="6.42578125" style="992" customWidth="1"/>
    <col min="10779" max="10779" width="12.28515625" style="992" customWidth="1"/>
    <col min="10780" max="10780" width="0" style="992" hidden="1" customWidth="1"/>
    <col min="10781" max="10781" width="3.7109375" style="992" customWidth="1"/>
    <col min="10782" max="10782" width="11.140625" style="992" bestFit="1" customWidth="1"/>
    <col min="10783" max="10784" width="10.5703125" style="992"/>
    <col min="10785" max="10785" width="11.140625" style="992" customWidth="1"/>
    <col min="10786" max="11015" width="10.5703125" style="992"/>
    <col min="11016" max="11023" width="0" style="992" hidden="1" customWidth="1"/>
    <col min="11024" max="11024" width="3.7109375" style="992" customWidth="1"/>
    <col min="11025" max="11025" width="3.85546875" style="992" customWidth="1"/>
    <col min="11026" max="11026" width="3.7109375" style="992" customWidth="1"/>
    <col min="11027" max="11027" width="12.7109375" style="992" customWidth="1"/>
    <col min="11028" max="11028" width="52.7109375" style="992" customWidth="1"/>
    <col min="11029" max="11032" width="0" style="992" hidden="1" customWidth="1"/>
    <col min="11033" max="11033" width="12.28515625" style="992" customWidth="1"/>
    <col min="11034" max="11034" width="6.42578125" style="992" customWidth="1"/>
    <col min="11035" max="11035" width="12.28515625" style="992" customWidth="1"/>
    <col min="11036" max="11036" width="0" style="992" hidden="1" customWidth="1"/>
    <col min="11037" max="11037" width="3.7109375" style="992" customWidth="1"/>
    <col min="11038" max="11038" width="11.140625" style="992" bestFit="1" customWidth="1"/>
    <col min="11039" max="11040" width="10.5703125" style="992"/>
    <col min="11041" max="11041" width="11.140625" style="992" customWidth="1"/>
    <col min="11042" max="11271" width="10.5703125" style="992"/>
    <col min="11272" max="11279" width="0" style="992" hidden="1" customWidth="1"/>
    <col min="11280" max="11280" width="3.7109375" style="992" customWidth="1"/>
    <col min="11281" max="11281" width="3.85546875" style="992" customWidth="1"/>
    <col min="11282" max="11282" width="3.7109375" style="992" customWidth="1"/>
    <col min="11283" max="11283" width="12.7109375" style="992" customWidth="1"/>
    <col min="11284" max="11284" width="52.7109375" style="992" customWidth="1"/>
    <col min="11285" max="11288" width="0" style="992" hidden="1" customWidth="1"/>
    <col min="11289" max="11289" width="12.28515625" style="992" customWidth="1"/>
    <col min="11290" max="11290" width="6.42578125" style="992" customWidth="1"/>
    <col min="11291" max="11291" width="12.28515625" style="992" customWidth="1"/>
    <col min="11292" max="11292" width="0" style="992" hidden="1" customWidth="1"/>
    <col min="11293" max="11293" width="3.7109375" style="992" customWidth="1"/>
    <col min="11294" max="11294" width="11.140625" style="992" bestFit="1" customWidth="1"/>
    <col min="11295" max="11296" width="10.5703125" style="992"/>
    <col min="11297" max="11297" width="11.140625" style="992" customWidth="1"/>
    <col min="11298" max="11527" width="10.5703125" style="992"/>
    <col min="11528" max="11535" width="0" style="992" hidden="1" customWidth="1"/>
    <col min="11536" max="11536" width="3.7109375" style="992" customWidth="1"/>
    <col min="11537" max="11537" width="3.85546875" style="992" customWidth="1"/>
    <col min="11538" max="11538" width="3.7109375" style="992" customWidth="1"/>
    <col min="11539" max="11539" width="12.7109375" style="992" customWidth="1"/>
    <col min="11540" max="11540" width="52.7109375" style="992" customWidth="1"/>
    <col min="11541" max="11544" width="0" style="992" hidden="1" customWidth="1"/>
    <col min="11545" max="11545" width="12.28515625" style="992" customWidth="1"/>
    <col min="11546" max="11546" width="6.42578125" style="992" customWidth="1"/>
    <col min="11547" max="11547" width="12.28515625" style="992" customWidth="1"/>
    <col min="11548" max="11548" width="0" style="992" hidden="1" customWidth="1"/>
    <col min="11549" max="11549" width="3.7109375" style="992" customWidth="1"/>
    <col min="11550" max="11550" width="11.140625" style="992" bestFit="1" customWidth="1"/>
    <col min="11551" max="11552" width="10.5703125" style="992"/>
    <col min="11553" max="11553" width="11.140625" style="992" customWidth="1"/>
    <col min="11554" max="11783" width="10.5703125" style="992"/>
    <col min="11784" max="11791" width="0" style="992" hidden="1" customWidth="1"/>
    <col min="11792" max="11792" width="3.7109375" style="992" customWidth="1"/>
    <col min="11793" max="11793" width="3.85546875" style="992" customWidth="1"/>
    <col min="11794" max="11794" width="3.7109375" style="992" customWidth="1"/>
    <col min="11795" max="11795" width="12.7109375" style="992" customWidth="1"/>
    <col min="11796" max="11796" width="52.7109375" style="992" customWidth="1"/>
    <col min="11797" max="11800" width="0" style="992" hidden="1" customWidth="1"/>
    <col min="11801" max="11801" width="12.28515625" style="992" customWidth="1"/>
    <col min="11802" max="11802" width="6.42578125" style="992" customWidth="1"/>
    <col min="11803" max="11803" width="12.28515625" style="992" customWidth="1"/>
    <col min="11804" max="11804" width="0" style="992" hidden="1" customWidth="1"/>
    <col min="11805" max="11805" width="3.7109375" style="992" customWidth="1"/>
    <col min="11806" max="11806" width="11.140625" style="992" bestFit="1" customWidth="1"/>
    <col min="11807" max="11808" width="10.5703125" style="992"/>
    <col min="11809" max="11809" width="11.140625" style="992" customWidth="1"/>
    <col min="11810" max="12039" width="10.5703125" style="992"/>
    <col min="12040" max="12047" width="0" style="992" hidden="1" customWidth="1"/>
    <col min="12048" max="12048" width="3.7109375" style="992" customWidth="1"/>
    <col min="12049" max="12049" width="3.85546875" style="992" customWidth="1"/>
    <col min="12050" max="12050" width="3.7109375" style="992" customWidth="1"/>
    <col min="12051" max="12051" width="12.7109375" style="992" customWidth="1"/>
    <col min="12052" max="12052" width="52.7109375" style="992" customWidth="1"/>
    <col min="12053" max="12056" width="0" style="992" hidden="1" customWidth="1"/>
    <col min="12057" max="12057" width="12.28515625" style="992" customWidth="1"/>
    <col min="12058" max="12058" width="6.42578125" style="992" customWidth="1"/>
    <col min="12059" max="12059" width="12.28515625" style="992" customWidth="1"/>
    <col min="12060" max="12060" width="0" style="992" hidden="1" customWidth="1"/>
    <col min="12061" max="12061" width="3.7109375" style="992" customWidth="1"/>
    <col min="12062" max="12062" width="11.140625" style="992" bestFit="1" customWidth="1"/>
    <col min="12063" max="12064" width="10.5703125" style="992"/>
    <col min="12065" max="12065" width="11.140625" style="992" customWidth="1"/>
    <col min="12066" max="12295" width="10.5703125" style="992"/>
    <col min="12296" max="12303" width="0" style="992" hidden="1" customWidth="1"/>
    <col min="12304" max="12304" width="3.7109375" style="992" customWidth="1"/>
    <col min="12305" max="12305" width="3.85546875" style="992" customWidth="1"/>
    <col min="12306" max="12306" width="3.7109375" style="992" customWidth="1"/>
    <col min="12307" max="12307" width="12.7109375" style="992" customWidth="1"/>
    <col min="12308" max="12308" width="52.7109375" style="992" customWidth="1"/>
    <col min="12309" max="12312" width="0" style="992" hidden="1" customWidth="1"/>
    <col min="12313" max="12313" width="12.28515625" style="992" customWidth="1"/>
    <col min="12314" max="12314" width="6.42578125" style="992" customWidth="1"/>
    <col min="12315" max="12315" width="12.28515625" style="992" customWidth="1"/>
    <col min="12316" max="12316" width="0" style="992" hidden="1" customWidth="1"/>
    <col min="12317" max="12317" width="3.7109375" style="992" customWidth="1"/>
    <col min="12318" max="12318" width="11.140625" style="992" bestFit="1" customWidth="1"/>
    <col min="12319" max="12320" width="10.5703125" style="992"/>
    <col min="12321" max="12321" width="11.140625" style="992" customWidth="1"/>
    <col min="12322" max="12551" width="10.5703125" style="992"/>
    <col min="12552" max="12559" width="0" style="992" hidden="1" customWidth="1"/>
    <col min="12560" max="12560" width="3.7109375" style="992" customWidth="1"/>
    <col min="12561" max="12561" width="3.85546875" style="992" customWidth="1"/>
    <col min="12562" max="12562" width="3.7109375" style="992" customWidth="1"/>
    <col min="12563" max="12563" width="12.7109375" style="992" customWidth="1"/>
    <col min="12564" max="12564" width="52.7109375" style="992" customWidth="1"/>
    <col min="12565" max="12568" width="0" style="992" hidden="1" customWidth="1"/>
    <col min="12569" max="12569" width="12.28515625" style="992" customWidth="1"/>
    <col min="12570" max="12570" width="6.42578125" style="992" customWidth="1"/>
    <col min="12571" max="12571" width="12.28515625" style="992" customWidth="1"/>
    <col min="12572" max="12572" width="0" style="992" hidden="1" customWidth="1"/>
    <col min="12573" max="12573" width="3.7109375" style="992" customWidth="1"/>
    <col min="12574" max="12574" width="11.140625" style="992" bestFit="1" customWidth="1"/>
    <col min="12575" max="12576" width="10.5703125" style="992"/>
    <col min="12577" max="12577" width="11.140625" style="992" customWidth="1"/>
    <col min="12578" max="12807" width="10.5703125" style="992"/>
    <col min="12808" max="12815" width="0" style="992" hidden="1" customWidth="1"/>
    <col min="12816" max="12816" width="3.7109375" style="992" customWidth="1"/>
    <col min="12817" max="12817" width="3.85546875" style="992" customWidth="1"/>
    <col min="12818" max="12818" width="3.7109375" style="992" customWidth="1"/>
    <col min="12819" max="12819" width="12.7109375" style="992" customWidth="1"/>
    <col min="12820" max="12820" width="52.7109375" style="992" customWidth="1"/>
    <col min="12821" max="12824" width="0" style="992" hidden="1" customWidth="1"/>
    <col min="12825" max="12825" width="12.28515625" style="992" customWidth="1"/>
    <col min="12826" max="12826" width="6.42578125" style="992" customWidth="1"/>
    <col min="12827" max="12827" width="12.28515625" style="992" customWidth="1"/>
    <col min="12828" max="12828" width="0" style="992" hidden="1" customWidth="1"/>
    <col min="12829" max="12829" width="3.7109375" style="992" customWidth="1"/>
    <col min="12830" max="12830" width="11.140625" style="992" bestFit="1" customWidth="1"/>
    <col min="12831" max="12832" width="10.5703125" style="992"/>
    <col min="12833" max="12833" width="11.140625" style="992" customWidth="1"/>
    <col min="12834" max="13063" width="10.5703125" style="992"/>
    <col min="13064" max="13071" width="0" style="992" hidden="1" customWidth="1"/>
    <col min="13072" max="13072" width="3.7109375" style="992" customWidth="1"/>
    <col min="13073" max="13073" width="3.85546875" style="992" customWidth="1"/>
    <col min="13074" max="13074" width="3.7109375" style="992" customWidth="1"/>
    <col min="13075" max="13075" width="12.7109375" style="992" customWidth="1"/>
    <col min="13076" max="13076" width="52.7109375" style="992" customWidth="1"/>
    <col min="13077" max="13080" width="0" style="992" hidden="1" customWidth="1"/>
    <col min="13081" max="13081" width="12.28515625" style="992" customWidth="1"/>
    <col min="13082" max="13082" width="6.42578125" style="992" customWidth="1"/>
    <col min="13083" max="13083" width="12.28515625" style="992" customWidth="1"/>
    <col min="13084" max="13084" width="0" style="992" hidden="1" customWidth="1"/>
    <col min="13085" max="13085" width="3.7109375" style="992" customWidth="1"/>
    <col min="13086" max="13086" width="11.140625" style="992" bestFit="1" customWidth="1"/>
    <col min="13087" max="13088" width="10.5703125" style="992"/>
    <col min="13089" max="13089" width="11.140625" style="992" customWidth="1"/>
    <col min="13090" max="13319" width="10.5703125" style="992"/>
    <col min="13320" max="13327" width="0" style="992" hidden="1" customWidth="1"/>
    <col min="13328" max="13328" width="3.7109375" style="992" customWidth="1"/>
    <col min="13329" max="13329" width="3.85546875" style="992" customWidth="1"/>
    <col min="13330" max="13330" width="3.7109375" style="992" customWidth="1"/>
    <col min="13331" max="13331" width="12.7109375" style="992" customWidth="1"/>
    <col min="13332" max="13332" width="52.7109375" style="992" customWidth="1"/>
    <col min="13333" max="13336" width="0" style="992" hidden="1" customWidth="1"/>
    <col min="13337" max="13337" width="12.28515625" style="992" customWidth="1"/>
    <col min="13338" max="13338" width="6.42578125" style="992" customWidth="1"/>
    <col min="13339" max="13339" width="12.28515625" style="992" customWidth="1"/>
    <col min="13340" max="13340" width="0" style="992" hidden="1" customWidth="1"/>
    <col min="13341" max="13341" width="3.7109375" style="992" customWidth="1"/>
    <col min="13342" max="13342" width="11.140625" style="992" bestFit="1" customWidth="1"/>
    <col min="13343" max="13344" width="10.5703125" style="992"/>
    <col min="13345" max="13345" width="11.140625" style="992" customWidth="1"/>
    <col min="13346" max="13575" width="10.5703125" style="992"/>
    <col min="13576" max="13583" width="0" style="992" hidden="1" customWidth="1"/>
    <col min="13584" max="13584" width="3.7109375" style="992" customWidth="1"/>
    <col min="13585" max="13585" width="3.85546875" style="992" customWidth="1"/>
    <col min="13586" max="13586" width="3.7109375" style="992" customWidth="1"/>
    <col min="13587" max="13587" width="12.7109375" style="992" customWidth="1"/>
    <col min="13588" max="13588" width="52.7109375" style="992" customWidth="1"/>
    <col min="13589" max="13592" width="0" style="992" hidden="1" customWidth="1"/>
    <col min="13593" max="13593" width="12.28515625" style="992" customWidth="1"/>
    <col min="13594" max="13594" width="6.42578125" style="992" customWidth="1"/>
    <col min="13595" max="13595" width="12.28515625" style="992" customWidth="1"/>
    <col min="13596" max="13596" width="0" style="992" hidden="1" customWidth="1"/>
    <col min="13597" max="13597" width="3.7109375" style="992" customWidth="1"/>
    <col min="13598" max="13598" width="11.140625" style="992" bestFit="1" customWidth="1"/>
    <col min="13599" max="13600" width="10.5703125" style="992"/>
    <col min="13601" max="13601" width="11.140625" style="992" customWidth="1"/>
    <col min="13602" max="13831" width="10.5703125" style="992"/>
    <col min="13832" max="13839" width="0" style="992" hidden="1" customWidth="1"/>
    <col min="13840" max="13840" width="3.7109375" style="992" customWidth="1"/>
    <col min="13841" max="13841" width="3.85546875" style="992" customWidth="1"/>
    <col min="13842" max="13842" width="3.7109375" style="992" customWidth="1"/>
    <col min="13843" max="13843" width="12.7109375" style="992" customWidth="1"/>
    <col min="13844" max="13844" width="52.7109375" style="992" customWidth="1"/>
    <col min="13845" max="13848" width="0" style="992" hidden="1" customWidth="1"/>
    <col min="13849" max="13849" width="12.28515625" style="992" customWidth="1"/>
    <col min="13850" max="13850" width="6.42578125" style="992" customWidth="1"/>
    <col min="13851" max="13851" width="12.28515625" style="992" customWidth="1"/>
    <col min="13852" max="13852" width="0" style="992" hidden="1" customWidth="1"/>
    <col min="13853" max="13853" width="3.7109375" style="992" customWidth="1"/>
    <col min="13854" max="13854" width="11.140625" style="992" bestFit="1" customWidth="1"/>
    <col min="13855" max="13856" width="10.5703125" style="992"/>
    <col min="13857" max="13857" width="11.140625" style="992" customWidth="1"/>
    <col min="13858" max="14087" width="10.5703125" style="992"/>
    <col min="14088" max="14095" width="0" style="992" hidden="1" customWidth="1"/>
    <col min="14096" max="14096" width="3.7109375" style="992" customWidth="1"/>
    <col min="14097" max="14097" width="3.85546875" style="992" customWidth="1"/>
    <col min="14098" max="14098" width="3.7109375" style="992" customWidth="1"/>
    <col min="14099" max="14099" width="12.7109375" style="992" customWidth="1"/>
    <col min="14100" max="14100" width="52.7109375" style="992" customWidth="1"/>
    <col min="14101" max="14104" width="0" style="992" hidden="1" customWidth="1"/>
    <col min="14105" max="14105" width="12.28515625" style="992" customWidth="1"/>
    <col min="14106" max="14106" width="6.42578125" style="992" customWidth="1"/>
    <col min="14107" max="14107" width="12.28515625" style="992" customWidth="1"/>
    <col min="14108" max="14108" width="0" style="992" hidden="1" customWidth="1"/>
    <col min="14109" max="14109" width="3.7109375" style="992" customWidth="1"/>
    <col min="14110" max="14110" width="11.140625" style="992" bestFit="1" customWidth="1"/>
    <col min="14111" max="14112" width="10.5703125" style="992"/>
    <col min="14113" max="14113" width="11.140625" style="992" customWidth="1"/>
    <col min="14114" max="14343" width="10.5703125" style="992"/>
    <col min="14344" max="14351" width="0" style="992" hidden="1" customWidth="1"/>
    <col min="14352" max="14352" width="3.7109375" style="992" customWidth="1"/>
    <col min="14353" max="14353" width="3.85546875" style="992" customWidth="1"/>
    <col min="14354" max="14354" width="3.7109375" style="992" customWidth="1"/>
    <col min="14355" max="14355" width="12.7109375" style="992" customWidth="1"/>
    <col min="14356" max="14356" width="52.7109375" style="992" customWidth="1"/>
    <col min="14357" max="14360" width="0" style="992" hidden="1" customWidth="1"/>
    <col min="14361" max="14361" width="12.28515625" style="992" customWidth="1"/>
    <col min="14362" max="14362" width="6.42578125" style="992" customWidth="1"/>
    <col min="14363" max="14363" width="12.28515625" style="992" customWidth="1"/>
    <col min="14364" max="14364" width="0" style="992" hidden="1" customWidth="1"/>
    <col min="14365" max="14365" width="3.7109375" style="992" customWidth="1"/>
    <col min="14366" max="14366" width="11.140625" style="992" bestFit="1" customWidth="1"/>
    <col min="14367" max="14368" width="10.5703125" style="992"/>
    <col min="14369" max="14369" width="11.140625" style="992" customWidth="1"/>
    <col min="14370" max="14599" width="10.5703125" style="992"/>
    <col min="14600" max="14607" width="0" style="992" hidden="1" customWidth="1"/>
    <col min="14608" max="14608" width="3.7109375" style="992" customWidth="1"/>
    <col min="14609" max="14609" width="3.85546875" style="992" customWidth="1"/>
    <col min="14610" max="14610" width="3.7109375" style="992" customWidth="1"/>
    <col min="14611" max="14611" width="12.7109375" style="992" customWidth="1"/>
    <col min="14612" max="14612" width="52.7109375" style="992" customWidth="1"/>
    <col min="14613" max="14616" width="0" style="992" hidden="1" customWidth="1"/>
    <col min="14617" max="14617" width="12.28515625" style="992" customWidth="1"/>
    <col min="14618" max="14618" width="6.42578125" style="992" customWidth="1"/>
    <col min="14619" max="14619" width="12.28515625" style="992" customWidth="1"/>
    <col min="14620" max="14620" width="0" style="992" hidden="1" customWidth="1"/>
    <col min="14621" max="14621" width="3.7109375" style="992" customWidth="1"/>
    <col min="14622" max="14622" width="11.140625" style="992" bestFit="1" customWidth="1"/>
    <col min="14623" max="14624" width="10.5703125" style="992"/>
    <col min="14625" max="14625" width="11.140625" style="992" customWidth="1"/>
    <col min="14626" max="14855" width="10.5703125" style="992"/>
    <col min="14856" max="14863" width="0" style="992" hidden="1" customWidth="1"/>
    <col min="14864" max="14864" width="3.7109375" style="992" customWidth="1"/>
    <col min="14865" max="14865" width="3.85546875" style="992" customWidth="1"/>
    <col min="14866" max="14866" width="3.7109375" style="992" customWidth="1"/>
    <col min="14867" max="14867" width="12.7109375" style="992" customWidth="1"/>
    <col min="14868" max="14868" width="52.7109375" style="992" customWidth="1"/>
    <col min="14869" max="14872" width="0" style="992" hidden="1" customWidth="1"/>
    <col min="14873" max="14873" width="12.28515625" style="992" customWidth="1"/>
    <col min="14874" max="14874" width="6.42578125" style="992" customWidth="1"/>
    <col min="14875" max="14875" width="12.28515625" style="992" customWidth="1"/>
    <col min="14876" max="14876" width="0" style="992" hidden="1" customWidth="1"/>
    <col min="14877" max="14877" width="3.7109375" style="992" customWidth="1"/>
    <col min="14878" max="14878" width="11.140625" style="992" bestFit="1" customWidth="1"/>
    <col min="14879" max="14880" width="10.5703125" style="992"/>
    <col min="14881" max="14881" width="11.140625" style="992" customWidth="1"/>
    <col min="14882" max="15111" width="10.5703125" style="992"/>
    <col min="15112" max="15119" width="0" style="992" hidden="1" customWidth="1"/>
    <col min="15120" max="15120" width="3.7109375" style="992" customWidth="1"/>
    <col min="15121" max="15121" width="3.85546875" style="992" customWidth="1"/>
    <col min="15122" max="15122" width="3.7109375" style="992" customWidth="1"/>
    <col min="15123" max="15123" width="12.7109375" style="992" customWidth="1"/>
    <col min="15124" max="15124" width="52.7109375" style="992" customWidth="1"/>
    <col min="15125" max="15128" width="0" style="992" hidden="1" customWidth="1"/>
    <col min="15129" max="15129" width="12.28515625" style="992" customWidth="1"/>
    <col min="15130" max="15130" width="6.42578125" style="992" customWidth="1"/>
    <col min="15131" max="15131" width="12.28515625" style="992" customWidth="1"/>
    <col min="15132" max="15132" width="0" style="992" hidden="1" customWidth="1"/>
    <col min="15133" max="15133" width="3.7109375" style="992" customWidth="1"/>
    <col min="15134" max="15134" width="11.140625" style="992" bestFit="1" customWidth="1"/>
    <col min="15135" max="15136" width="10.5703125" style="992"/>
    <col min="15137" max="15137" width="11.140625" style="992" customWidth="1"/>
    <col min="15138" max="15367" width="10.5703125" style="992"/>
    <col min="15368" max="15375" width="0" style="992" hidden="1" customWidth="1"/>
    <col min="15376" max="15376" width="3.7109375" style="992" customWidth="1"/>
    <col min="15377" max="15377" width="3.85546875" style="992" customWidth="1"/>
    <col min="15378" max="15378" width="3.7109375" style="992" customWidth="1"/>
    <col min="15379" max="15379" width="12.7109375" style="992" customWidth="1"/>
    <col min="15380" max="15380" width="52.7109375" style="992" customWidth="1"/>
    <col min="15381" max="15384" width="0" style="992" hidden="1" customWidth="1"/>
    <col min="15385" max="15385" width="12.28515625" style="992" customWidth="1"/>
    <col min="15386" max="15386" width="6.42578125" style="992" customWidth="1"/>
    <col min="15387" max="15387" width="12.28515625" style="992" customWidth="1"/>
    <col min="15388" max="15388" width="0" style="992" hidden="1" customWidth="1"/>
    <col min="15389" max="15389" width="3.7109375" style="992" customWidth="1"/>
    <col min="15390" max="15390" width="11.140625" style="992" bestFit="1" customWidth="1"/>
    <col min="15391" max="15392" width="10.5703125" style="992"/>
    <col min="15393" max="15393" width="11.140625" style="992" customWidth="1"/>
    <col min="15394" max="15623" width="10.5703125" style="992"/>
    <col min="15624" max="15631" width="0" style="992" hidden="1" customWidth="1"/>
    <col min="15632" max="15632" width="3.7109375" style="992" customWidth="1"/>
    <col min="15633" max="15633" width="3.85546875" style="992" customWidth="1"/>
    <col min="15634" max="15634" width="3.7109375" style="992" customWidth="1"/>
    <col min="15635" max="15635" width="12.7109375" style="992" customWidth="1"/>
    <col min="15636" max="15636" width="52.7109375" style="992" customWidth="1"/>
    <col min="15637" max="15640" width="0" style="992" hidden="1" customWidth="1"/>
    <col min="15641" max="15641" width="12.28515625" style="992" customWidth="1"/>
    <col min="15642" max="15642" width="6.42578125" style="992" customWidth="1"/>
    <col min="15643" max="15643" width="12.28515625" style="992" customWidth="1"/>
    <col min="15644" max="15644" width="0" style="992" hidden="1" customWidth="1"/>
    <col min="15645" max="15645" width="3.7109375" style="992" customWidth="1"/>
    <col min="15646" max="15646" width="11.140625" style="992" bestFit="1" customWidth="1"/>
    <col min="15647" max="15648" width="10.5703125" style="992"/>
    <col min="15649" max="15649" width="11.140625" style="992" customWidth="1"/>
    <col min="15650" max="15879" width="10.5703125" style="992"/>
    <col min="15880" max="15887" width="0" style="992" hidden="1" customWidth="1"/>
    <col min="15888" max="15888" width="3.7109375" style="992" customWidth="1"/>
    <col min="15889" max="15889" width="3.85546875" style="992" customWidth="1"/>
    <col min="15890" max="15890" width="3.7109375" style="992" customWidth="1"/>
    <col min="15891" max="15891" width="12.7109375" style="992" customWidth="1"/>
    <col min="15892" max="15892" width="52.7109375" style="992" customWidth="1"/>
    <col min="15893" max="15896" width="0" style="992" hidden="1" customWidth="1"/>
    <col min="15897" max="15897" width="12.28515625" style="992" customWidth="1"/>
    <col min="15898" max="15898" width="6.42578125" style="992" customWidth="1"/>
    <col min="15899" max="15899" width="12.28515625" style="992" customWidth="1"/>
    <col min="15900" max="15900" width="0" style="992" hidden="1" customWidth="1"/>
    <col min="15901" max="15901" width="3.7109375" style="992" customWidth="1"/>
    <col min="15902" max="15902" width="11.140625" style="992" bestFit="1" customWidth="1"/>
    <col min="15903" max="15904" width="10.5703125" style="992"/>
    <col min="15905" max="15905" width="11.140625" style="992" customWidth="1"/>
    <col min="15906" max="16135" width="10.5703125" style="992"/>
    <col min="16136" max="16143" width="0" style="992" hidden="1" customWidth="1"/>
    <col min="16144" max="16144" width="3.7109375" style="992" customWidth="1"/>
    <col min="16145" max="16145" width="3.85546875" style="992" customWidth="1"/>
    <col min="16146" max="16146" width="3.7109375" style="992" customWidth="1"/>
    <col min="16147" max="16147" width="12.7109375" style="992" customWidth="1"/>
    <col min="16148" max="16148" width="52.7109375" style="992" customWidth="1"/>
    <col min="16149" max="16152" width="0" style="992" hidden="1" customWidth="1"/>
    <col min="16153" max="16153" width="12.28515625" style="992" customWidth="1"/>
    <col min="16154" max="16154" width="6.42578125" style="992" customWidth="1"/>
    <col min="16155" max="16155" width="12.28515625" style="992" customWidth="1"/>
    <col min="16156" max="16156" width="0" style="992" hidden="1" customWidth="1"/>
    <col min="16157" max="16157" width="3.7109375" style="992" customWidth="1"/>
    <col min="16158" max="16158" width="11.140625" style="992" bestFit="1" customWidth="1"/>
    <col min="16159" max="16160" width="10.5703125" style="992"/>
    <col min="16161" max="16161" width="11.140625" style="992" customWidth="1"/>
    <col min="16162" max="16384" width="10.5703125" style="992"/>
  </cols>
  <sheetData>
    <row r="1" spans="1:41" hidden="1">
      <c r="Q1" s="770"/>
      <c r="R1" s="770"/>
      <c r="X1" s="770"/>
      <c r="Y1" s="770"/>
    </row>
    <row r="2" spans="1:41" hidden="1">
      <c r="U2" s="770"/>
      <c r="AB2" s="770"/>
    </row>
    <row r="3" spans="1:41" hidden="1"/>
    <row r="4" spans="1:41" ht="3" customHeight="1">
      <c r="J4" s="997"/>
      <c r="K4" s="997"/>
      <c r="L4" s="993"/>
      <c r="M4" s="993"/>
      <c r="N4" s="993"/>
      <c r="O4" s="1000"/>
      <c r="P4" s="1000"/>
      <c r="Q4" s="1000"/>
      <c r="R4" s="1000"/>
      <c r="S4" s="1000"/>
      <c r="T4" s="1000"/>
      <c r="U4" s="1000"/>
      <c r="V4" s="1000"/>
      <c r="W4" s="1000"/>
      <c r="X4" s="1000"/>
      <c r="Y4" s="1000"/>
      <c r="Z4" s="1000"/>
      <c r="AA4" s="1000"/>
      <c r="AB4" s="1000"/>
    </row>
    <row r="5" spans="1:41" ht="22.5" customHeight="1">
      <c r="J5" s="997"/>
      <c r="K5" s="997"/>
      <c r="L5" s="1229" t="s">
        <v>631</v>
      </c>
      <c r="M5" s="1229"/>
      <c r="N5" s="1229"/>
      <c r="O5" s="1229"/>
      <c r="P5" s="1229"/>
      <c r="Q5" s="1229"/>
      <c r="R5" s="1229"/>
      <c r="S5" s="1229"/>
      <c r="T5" s="1229"/>
      <c r="U5" s="666"/>
      <c r="V5" s="666"/>
      <c r="W5" s="666"/>
      <c r="X5" s="666"/>
      <c r="Y5" s="666"/>
      <c r="Z5" s="666"/>
      <c r="AA5" s="666"/>
      <c r="AB5" s="666"/>
    </row>
    <row r="6" spans="1:41" ht="3" customHeight="1">
      <c r="J6" s="997"/>
      <c r="K6" s="997"/>
      <c r="L6" s="993"/>
      <c r="M6" s="993"/>
      <c r="N6" s="993"/>
      <c r="O6" s="757"/>
      <c r="P6" s="757"/>
      <c r="Q6" s="757"/>
      <c r="R6" s="757"/>
      <c r="S6" s="757"/>
      <c r="T6" s="757"/>
      <c r="U6" s="757"/>
      <c r="V6" s="757"/>
      <c r="W6" s="757"/>
      <c r="X6" s="757"/>
      <c r="Y6" s="757"/>
      <c r="Z6" s="757"/>
      <c r="AA6" s="757"/>
      <c r="AB6" s="757"/>
      <c r="AC6" s="1000"/>
    </row>
    <row r="7" spans="1:41" s="1009" customFormat="1" ht="22.5">
      <c r="A7" s="1015"/>
      <c r="B7" s="1015"/>
      <c r="C7" s="1015"/>
      <c r="D7" s="1015"/>
      <c r="E7" s="1015"/>
      <c r="F7" s="1015"/>
      <c r="G7" s="1015"/>
      <c r="H7" s="1015"/>
      <c r="L7" s="501"/>
      <c r="M7" s="619" t="s">
        <v>502</v>
      </c>
      <c r="N7" s="668"/>
      <c r="O7" s="1206" t="str">
        <f>IF(NameOrPr_ch="",IF(NameOrPr="","",NameOrPr),NameOrPr_ch)</f>
        <v>Государственный комитет Республики Татарстан по тарифам</v>
      </c>
      <c r="P7" s="1206"/>
      <c r="Q7" s="1206"/>
      <c r="R7" s="1206"/>
      <c r="S7" s="1206"/>
      <c r="T7" s="1206"/>
      <c r="U7" s="769"/>
      <c r="V7"/>
      <c r="W7"/>
      <c r="X7"/>
      <c r="Y7"/>
      <c r="Z7"/>
      <c r="AA7"/>
      <c r="AB7"/>
      <c r="AC7" s="769"/>
      <c r="AD7" s="521"/>
      <c r="AE7" s="1015"/>
      <c r="AF7" s="1015"/>
      <c r="AG7" s="1015"/>
      <c r="AH7" s="1015"/>
      <c r="AI7" s="1015"/>
      <c r="AJ7" s="1015"/>
      <c r="AK7" s="1015"/>
      <c r="AL7" s="1015"/>
      <c r="AM7" s="1015"/>
      <c r="AN7" s="1015"/>
      <c r="AO7" s="1015"/>
    </row>
    <row r="8" spans="1:41" s="1009" customFormat="1" ht="18.75">
      <c r="A8" s="1015"/>
      <c r="B8" s="1015"/>
      <c r="C8" s="1015"/>
      <c r="D8" s="1015"/>
      <c r="E8" s="1015"/>
      <c r="F8" s="1015"/>
      <c r="G8" s="1015"/>
      <c r="H8" s="1015"/>
      <c r="L8" s="501"/>
      <c r="M8" s="619" t="s">
        <v>596</v>
      </c>
      <c r="N8" s="668"/>
      <c r="O8" s="1206" t="str">
        <f>IF(datePr_ch="",IF(datePr="","",datePr),datePr_ch)</f>
        <v>10.12.2021</v>
      </c>
      <c r="P8" s="1206"/>
      <c r="Q8" s="1206"/>
      <c r="R8" s="1206"/>
      <c r="S8" s="1206"/>
      <c r="T8" s="1206"/>
      <c r="U8" s="769"/>
      <c r="V8"/>
      <c r="W8"/>
      <c r="X8"/>
      <c r="Y8"/>
      <c r="Z8"/>
      <c r="AA8"/>
      <c r="AB8"/>
      <c r="AC8" s="769"/>
      <c r="AD8" s="521"/>
      <c r="AE8" s="1015"/>
      <c r="AF8" s="1015"/>
      <c r="AG8" s="1015"/>
      <c r="AH8" s="1015"/>
      <c r="AI8" s="1015"/>
      <c r="AJ8" s="1015"/>
      <c r="AK8" s="1015"/>
      <c r="AL8" s="1015"/>
      <c r="AM8" s="1015"/>
      <c r="AN8" s="1015"/>
      <c r="AO8" s="1015"/>
    </row>
    <row r="9" spans="1:41" s="1009" customFormat="1" ht="18.75">
      <c r="A9" s="1015"/>
      <c r="B9" s="1015"/>
      <c r="C9" s="1015"/>
      <c r="D9" s="1015"/>
      <c r="E9" s="1015"/>
      <c r="F9" s="1015"/>
      <c r="G9" s="1015"/>
      <c r="H9" s="1015"/>
      <c r="L9" s="763"/>
      <c r="M9" s="619" t="s">
        <v>595</v>
      </c>
      <c r="N9" s="668"/>
      <c r="O9" s="1206" t="str">
        <f>IF(numberPr_ch="",IF(numberPr="","",numberPr),numberPr_ch)</f>
        <v>481-101/тэ-2021</v>
      </c>
      <c r="P9" s="1206"/>
      <c r="Q9" s="1206"/>
      <c r="R9" s="1206"/>
      <c r="S9" s="1206"/>
      <c r="T9" s="1206"/>
      <c r="U9" s="769"/>
      <c r="V9"/>
      <c r="W9"/>
      <c r="X9"/>
      <c r="Y9"/>
      <c r="Z9"/>
      <c r="AA9"/>
      <c r="AB9"/>
      <c r="AC9" s="769"/>
      <c r="AD9" s="521"/>
      <c r="AE9" s="1015"/>
      <c r="AF9" s="1015"/>
      <c r="AG9" s="1015"/>
      <c r="AH9" s="1015"/>
      <c r="AI9" s="1015"/>
      <c r="AJ9" s="1015"/>
      <c r="AK9" s="1015"/>
      <c r="AL9" s="1015"/>
      <c r="AM9" s="1015"/>
      <c r="AN9" s="1015"/>
      <c r="AO9" s="1015"/>
    </row>
    <row r="10" spans="1:41" s="1009" customFormat="1" ht="31.5" customHeight="1">
      <c r="A10" s="1015"/>
      <c r="B10" s="1015"/>
      <c r="C10" s="1015"/>
      <c r="D10" s="1015"/>
      <c r="E10" s="1015"/>
      <c r="F10" s="1015"/>
      <c r="G10" s="1015"/>
      <c r="H10" s="1015"/>
      <c r="L10" s="763"/>
      <c r="M10" s="619" t="s">
        <v>501</v>
      </c>
      <c r="N10" s="668"/>
      <c r="O10" s="1206" t="str">
        <f>IF(IstPub_ch="",IF(IstPub="","",IstPub),IstPub_ch)</f>
        <v>Официальный сайт правовой информации Министерства юстиции РТ:  http//pravo.tatarstan.ru</v>
      </c>
      <c r="P10" s="1206"/>
      <c r="Q10" s="1206"/>
      <c r="R10" s="1206"/>
      <c r="S10" s="1206"/>
      <c r="T10" s="1206"/>
      <c r="U10" s="769"/>
      <c r="V10"/>
      <c r="W10"/>
      <c r="X10"/>
      <c r="Y10"/>
      <c r="Z10"/>
      <c r="AA10"/>
      <c r="AB10"/>
      <c r="AC10" s="769"/>
      <c r="AD10" s="521"/>
      <c r="AE10" s="1015"/>
      <c r="AF10" s="1015"/>
      <c r="AG10" s="1015"/>
      <c r="AH10" s="1015"/>
      <c r="AI10" s="1015"/>
      <c r="AJ10" s="1015"/>
      <c r="AK10" s="1015"/>
      <c r="AL10" s="1015"/>
      <c r="AM10" s="1015"/>
      <c r="AN10" s="1015"/>
      <c r="AO10" s="1015"/>
    </row>
    <row r="11" spans="1:41" s="1009" customFormat="1" ht="11.25" hidden="1">
      <c r="A11" s="1015"/>
      <c r="B11" s="1015"/>
      <c r="C11" s="1015"/>
      <c r="D11" s="1015"/>
      <c r="E11" s="1015"/>
      <c r="F11" s="1015"/>
      <c r="G11" s="1015"/>
      <c r="H11" s="1015"/>
      <c r="L11" s="1230"/>
      <c r="M11" s="1230"/>
      <c r="N11" s="1026"/>
      <c r="O11" s="769"/>
      <c r="P11" s="769"/>
      <c r="Q11" s="769"/>
      <c r="R11" s="769"/>
      <c r="S11" s="769"/>
      <c r="T11" s="769"/>
      <c r="U11" s="1013" t="s">
        <v>373</v>
      </c>
      <c r="V11" s="769"/>
      <c r="W11" s="769"/>
      <c r="X11" s="769"/>
      <c r="Y11" s="769"/>
      <c r="Z11" s="769"/>
      <c r="AA11" s="769"/>
      <c r="AB11" s="1013" t="s">
        <v>373</v>
      </c>
      <c r="AE11" s="1015"/>
      <c r="AF11" s="1015"/>
      <c r="AG11" s="1015"/>
      <c r="AH11" s="1015"/>
      <c r="AI11" s="1015"/>
      <c r="AJ11" s="1015"/>
      <c r="AK11" s="1015"/>
      <c r="AL11" s="1015"/>
      <c r="AM11" s="1015"/>
      <c r="AN11" s="1015"/>
      <c r="AO11" s="1015"/>
    </row>
    <row r="12" spans="1:41">
      <c r="J12" s="997"/>
      <c r="K12" s="997"/>
      <c r="L12" s="993"/>
      <c r="M12" s="993"/>
      <c r="N12" s="504"/>
      <c r="O12" s="1207"/>
      <c r="P12" s="1207"/>
      <c r="Q12" s="1207"/>
      <c r="R12" s="1207"/>
      <c r="S12" s="1207"/>
      <c r="T12" s="1207"/>
      <c r="U12" s="1207"/>
      <c r="V12" s="1207" t="s">
        <v>3380</v>
      </c>
      <c r="W12" s="1207"/>
      <c r="X12" s="1207"/>
      <c r="Y12" s="1207"/>
      <c r="Z12" s="1207"/>
      <c r="AA12" s="1207"/>
      <c r="AB12" s="1207"/>
    </row>
    <row r="13" spans="1:41">
      <c r="J13" s="997"/>
      <c r="K13" s="997"/>
      <c r="L13" s="1151" t="s">
        <v>454</v>
      </c>
      <c r="M13" s="1151"/>
      <c r="N13" s="1151"/>
      <c r="O13" s="1151"/>
      <c r="P13" s="1151"/>
      <c r="Q13" s="1151"/>
      <c r="R13" s="1151"/>
      <c r="S13" s="1151"/>
      <c r="T13" s="1151"/>
      <c r="U13" s="1151"/>
      <c r="V13" s="1151"/>
      <c r="W13" s="1151"/>
      <c r="X13" s="1151"/>
      <c r="Y13" s="1151"/>
      <c r="Z13" s="1151"/>
      <c r="AA13" s="1151"/>
      <c r="AB13" s="1151"/>
      <c r="AC13" s="1151"/>
      <c r="AD13" s="1151" t="s">
        <v>455</v>
      </c>
    </row>
    <row r="14" spans="1:41" ht="14.25" customHeight="1">
      <c r="J14" s="997"/>
      <c r="K14" s="997"/>
      <c r="L14" s="1213" t="s">
        <v>92</v>
      </c>
      <c r="M14" s="1213" t="s">
        <v>639</v>
      </c>
      <c r="N14" s="663"/>
      <c r="O14" s="1214" t="s">
        <v>641</v>
      </c>
      <c r="P14" s="1215"/>
      <c r="Q14" s="1215"/>
      <c r="R14" s="1215"/>
      <c r="S14" s="1215"/>
      <c r="T14" s="1216"/>
      <c r="U14" s="1224" t="s">
        <v>341</v>
      </c>
      <c r="V14" s="1214" t="s">
        <v>641</v>
      </c>
      <c r="W14" s="1215"/>
      <c r="X14" s="1215"/>
      <c r="Y14" s="1215"/>
      <c r="Z14" s="1215"/>
      <c r="AA14" s="1216"/>
      <c r="AB14" s="1224" t="s">
        <v>341</v>
      </c>
      <c r="AC14" s="1210" t="s">
        <v>275</v>
      </c>
      <c r="AD14" s="1151"/>
    </row>
    <row r="15" spans="1:41" ht="14.25" customHeight="1">
      <c r="J15" s="997"/>
      <c r="K15" s="997"/>
      <c r="L15" s="1213"/>
      <c r="M15" s="1213"/>
      <c r="N15" s="664"/>
      <c r="O15" s="1219" t="s">
        <v>605</v>
      </c>
      <c r="P15" s="1217" t="s">
        <v>271</v>
      </c>
      <c r="Q15" s="1218"/>
      <c r="R15" s="1221" t="s">
        <v>654</v>
      </c>
      <c r="S15" s="1222"/>
      <c r="T15" s="1223"/>
      <c r="U15" s="1225"/>
      <c r="V15" s="1219" t="s">
        <v>605</v>
      </c>
      <c r="W15" s="1217" t="s">
        <v>271</v>
      </c>
      <c r="X15" s="1218"/>
      <c r="Y15" s="1221" t="s">
        <v>654</v>
      </c>
      <c r="Z15" s="1222"/>
      <c r="AA15" s="1223"/>
      <c r="AB15" s="1225"/>
      <c r="AC15" s="1211"/>
      <c r="AD15" s="1151"/>
    </row>
    <row r="16" spans="1:41" ht="33.75" customHeight="1">
      <c r="J16" s="997"/>
      <c r="K16" s="997"/>
      <c r="L16" s="1213"/>
      <c r="M16" s="1213"/>
      <c r="N16" s="665"/>
      <c r="O16" s="1220"/>
      <c r="P16" s="758" t="s">
        <v>606</v>
      </c>
      <c r="Q16" s="758" t="s">
        <v>6</v>
      </c>
      <c r="R16" s="1030" t="s">
        <v>274</v>
      </c>
      <c r="S16" s="1208" t="s">
        <v>273</v>
      </c>
      <c r="T16" s="1209"/>
      <c r="U16" s="1226"/>
      <c r="V16" s="1220"/>
      <c r="W16" s="758" t="s">
        <v>606</v>
      </c>
      <c r="X16" s="758" t="s">
        <v>6</v>
      </c>
      <c r="Y16" s="1112" t="s">
        <v>274</v>
      </c>
      <c r="Z16" s="1208" t="s">
        <v>273</v>
      </c>
      <c r="AA16" s="1209"/>
      <c r="AB16" s="1226"/>
      <c r="AC16" s="1212"/>
      <c r="AD16" s="1151"/>
    </row>
    <row r="17" spans="1:43">
      <c r="J17" s="997"/>
      <c r="K17" s="571">
        <v>1</v>
      </c>
      <c r="L17" s="649" t="s">
        <v>93</v>
      </c>
      <c r="M17" s="649" t="s">
        <v>49</v>
      </c>
      <c r="N17" s="651" t="str">
        <f ca="1">OFFSET(N17,0,-1)</f>
        <v>2</v>
      </c>
      <c r="O17" s="1027">
        <f ca="1">OFFSET(O17,0,-1)+1</f>
        <v>3</v>
      </c>
      <c r="P17" s="1027">
        <f ca="1">OFFSET(P17,0,-1)+1</f>
        <v>4</v>
      </c>
      <c r="Q17" s="1027">
        <f ca="1">OFFSET(Q17,0,-1)+1</f>
        <v>5</v>
      </c>
      <c r="R17" s="1027">
        <f ca="1">OFFSET(R17,0,-1)+1</f>
        <v>6</v>
      </c>
      <c r="S17" s="1231">
        <f ca="1">OFFSET(S17,0,-1)+1</f>
        <v>7</v>
      </c>
      <c r="T17" s="1231"/>
      <c r="U17" s="1027">
        <f ca="1">OFFSET(U17,0,-2)+1</f>
        <v>8</v>
      </c>
      <c r="V17" s="1109">
        <f ca="1">OFFSET(V17,0,-1)+1</f>
        <v>9</v>
      </c>
      <c r="W17" s="1109">
        <f ca="1">OFFSET(W17,0,-1)+1</f>
        <v>10</v>
      </c>
      <c r="X17" s="1109">
        <f ca="1">OFFSET(X17,0,-1)+1</f>
        <v>11</v>
      </c>
      <c r="Y17" s="1109">
        <f ca="1">OFFSET(Y17,0,-1)+1</f>
        <v>12</v>
      </c>
      <c r="Z17" s="1231">
        <f ca="1">OFFSET(Z17,0,-1)+1</f>
        <v>13</v>
      </c>
      <c r="AA17" s="1231"/>
      <c r="AB17" s="1109">
        <f ca="1">OFFSET(AB17,0,-2)+1</f>
        <v>14</v>
      </c>
      <c r="AC17" s="651">
        <f ca="1">OFFSET(AC17,0,-1)</f>
        <v>14</v>
      </c>
      <c r="AD17" s="1027">
        <f ca="1">OFFSET(AD17,0,-1)+1</f>
        <v>15</v>
      </c>
    </row>
    <row r="18" spans="1:43" ht="22.5">
      <c r="A18" s="1232">
        <v>1</v>
      </c>
      <c r="B18" s="1017"/>
      <c r="C18" s="1017"/>
      <c r="D18" s="1017"/>
      <c r="E18" s="983"/>
      <c r="F18" s="1028"/>
      <c r="G18" s="1028"/>
      <c r="H18" s="1028"/>
      <c r="I18" s="985"/>
      <c r="J18" s="981"/>
      <c r="K18" s="965"/>
      <c r="L18" s="1032" t="e">
        <f ca="1">mergeValue(A18)</f>
        <v>#NAME?</v>
      </c>
      <c r="M18" s="643" t="s">
        <v>20</v>
      </c>
      <c r="N18" s="648"/>
      <c r="O18" s="1233" t="str">
        <f>IF('Перечень тарифов'!J21="","","" &amp; 'Перечень тарифов'!J21 &amp; "")</f>
        <v>Тариф на тепловую энергию (мощность), поставляемую АО "Казэнерго" потребителям от источника тепловой энергии (котельная), расположенного по адресу: ул.Толстого, 39, г.Казани</v>
      </c>
      <c r="P18" s="1233"/>
      <c r="Q18" s="1233"/>
      <c r="R18" s="1233"/>
      <c r="S18" s="1233"/>
      <c r="T18" s="1233"/>
      <c r="U18" s="1233"/>
      <c r="V18" s="1233"/>
      <c r="W18" s="1233"/>
      <c r="X18" s="1233"/>
      <c r="Y18" s="1233"/>
      <c r="Z18" s="1233"/>
      <c r="AA18" s="1233"/>
      <c r="AB18" s="1233"/>
      <c r="AC18" s="1233"/>
      <c r="AD18" s="632" t="s">
        <v>476</v>
      </c>
      <c r="AF18" s="831"/>
      <c r="AG18" s="831" t="str">
        <f t="shared" ref="AG18:AG32" si="0">IF(M18="","",M18 )</f>
        <v>Наименование тарифа</v>
      </c>
      <c r="AH18" s="831"/>
      <c r="AI18" s="831"/>
      <c r="AJ18" s="831"/>
      <c r="AP18" s="1010"/>
      <c r="AQ18" s="1010"/>
    </row>
    <row r="19" spans="1:43" hidden="1">
      <c r="A19" s="1232"/>
      <c r="B19" s="1232">
        <v>1</v>
      </c>
      <c r="C19" s="1017"/>
      <c r="D19" s="1017"/>
      <c r="E19" s="1028"/>
      <c r="F19" s="1028"/>
      <c r="G19" s="1028"/>
      <c r="H19" s="1028"/>
      <c r="I19" s="1023"/>
      <c r="J19" s="956"/>
      <c r="K19" s="959"/>
      <c r="L19" s="1032" t="e">
        <f ca="1">mergeValue(A19) &amp;"."&amp; mergeValue(B19)</f>
        <v>#NAME?</v>
      </c>
      <c r="M19" s="694"/>
      <c r="N19" s="648"/>
      <c r="O19" s="1233"/>
      <c r="P19" s="1233"/>
      <c r="Q19" s="1233"/>
      <c r="R19" s="1233"/>
      <c r="S19" s="1233"/>
      <c r="T19" s="1233"/>
      <c r="U19" s="1233"/>
      <c r="V19" s="1233"/>
      <c r="W19" s="1233"/>
      <c r="X19" s="1233"/>
      <c r="Y19" s="1233"/>
      <c r="Z19" s="1233"/>
      <c r="AA19" s="1233"/>
      <c r="AB19" s="1233"/>
      <c r="AC19" s="1233"/>
      <c r="AD19" s="632"/>
      <c r="AF19" s="831"/>
      <c r="AG19" s="831" t="str">
        <f t="shared" si="0"/>
        <v/>
      </c>
      <c r="AH19" s="831"/>
      <c r="AI19" s="831"/>
      <c r="AJ19" s="831"/>
      <c r="AP19" s="1010"/>
      <c r="AQ19" s="1010"/>
    </row>
    <row r="20" spans="1:43" hidden="1">
      <c r="A20" s="1232"/>
      <c r="B20" s="1232"/>
      <c r="C20" s="1232">
        <v>1</v>
      </c>
      <c r="D20" s="1017"/>
      <c r="E20" s="1028"/>
      <c r="F20" s="1028"/>
      <c r="G20" s="1028"/>
      <c r="H20" s="1028"/>
      <c r="I20" s="964"/>
      <c r="J20" s="956"/>
      <c r="K20" s="959"/>
      <c r="L20" s="1032" t="e">
        <f ca="1">mergeValue(A20) &amp;"."&amp; mergeValue(B20)&amp;"."&amp; mergeValue(C20)</f>
        <v>#NAME?</v>
      </c>
      <c r="M20" s="695"/>
      <c r="N20" s="648"/>
      <c r="O20" s="1233"/>
      <c r="P20" s="1233"/>
      <c r="Q20" s="1233"/>
      <c r="R20" s="1233"/>
      <c r="S20" s="1233"/>
      <c r="T20" s="1233"/>
      <c r="U20" s="1233"/>
      <c r="V20" s="1233"/>
      <c r="W20" s="1233"/>
      <c r="X20" s="1233"/>
      <c r="Y20" s="1233"/>
      <c r="Z20" s="1233"/>
      <c r="AA20" s="1233"/>
      <c r="AB20" s="1233"/>
      <c r="AC20" s="1233"/>
      <c r="AD20" s="632"/>
      <c r="AF20" s="831"/>
      <c r="AG20" s="831" t="str">
        <f t="shared" si="0"/>
        <v/>
      </c>
      <c r="AH20" s="831"/>
      <c r="AI20" s="831"/>
      <c r="AJ20" s="831"/>
      <c r="AP20" s="1010"/>
      <c r="AQ20" s="1010"/>
    </row>
    <row r="21" spans="1:43" hidden="1">
      <c r="A21" s="1232"/>
      <c r="B21" s="1232"/>
      <c r="C21" s="1232"/>
      <c r="D21" s="1232">
        <v>1</v>
      </c>
      <c r="E21" s="1028"/>
      <c r="F21" s="1028"/>
      <c r="G21" s="1028"/>
      <c r="H21" s="1028"/>
      <c r="I21" s="964"/>
      <c r="J21" s="956"/>
      <c r="K21" s="959"/>
      <c r="L21" s="1032" t="e">
        <f ca="1">mergeValue(A21) &amp;"."&amp; mergeValue(B21)&amp;"."&amp; mergeValue(C21)&amp;"."&amp; mergeValue(D21)</f>
        <v>#NAME?</v>
      </c>
      <c r="M21" s="696"/>
      <c r="N21" s="648"/>
      <c r="O21" s="1233"/>
      <c r="P21" s="1233"/>
      <c r="Q21" s="1233"/>
      <c r="R21" s="1233"/>
      <c r="S21" s="1233"/>
      <c r="T21" s="1233"/>
      <c r="U21" s="1233"/>
      <c r="V21" s="1233"/>
      <c r="W21" s="1233"/>
      <c r="X21" s="1233"/>
      <c r="Y21" s="1233"/>
      <c r="Z21" s="1233"/>
      <c r="AA21" s="1233"/>
      <c r="AB21" s="1233"/>
      <c r="AC21" s="1233"/>
      <c r="AD21" s="632"/>
      <c r="AF21" s="831"/>
      <c r="AG21" s="831" t="str">
        <f t="shared" si="0"/>
        <v/>
      </c>
      <c r="AH21" s="831"/>
      <c r="AI21" s="831"/>
      <c r="AJ21" s="831"/>
      <c r="AP21" s="1010"/>
      <c r="AQ21" s="1010"/>
    </row>
    <row r="22" spans="1:43" ht="101.25">
      <c r="A22" s="1232"/>
      <c r="B22" s="1232"/>
      <c r="C22" s="1232"/>
      <c r="D22" s="1232"/>
      <c r="E22" s="1232">
        <v>1</v>
      </c>
      <c r="F22" s="1028"/>
      <c r="G22" s="1028"/>
      <c r="H22" s="1017">
        <v>1</v>
      </c>
      <c r="I22" s="1232">
        <v>1</v>
      </c>
      <c r="J22" s="1028"/>
      <c r="K22" s="967"/>
      <c r="L22" s="1032" t="e">
        <f ca="1">mergeValue(A22) &amp;"."&amp; mergeValue(B22)&amp;"."&amp; mergeValue(C22)&amp;"."&amp; mergeValue(D22)&amp;"."&amp; mergeValue(E22)</f>
        <v>#NAME?</v>
      </c>
      <c r="M22" s="556" t="s">
        <v>9</v>
      </c>
      <c r="N22" s="648"/>
      <c r="O22" s="1235" t="s">
        <v>3</v>
      </c>
      <c r="P22" s="1236"/>
      <c r="Q22" s="1236"/>
      <c r="R22" s="1236"/>
      <c r="S22" s="1236"/>
      <c r="T22" s="1236"/>
      <c r="U22" s="1236"/>
      <c r="V22" s="1236"/>
      <c r="W22" s="1236"/>
      <c r="X22" s="1236"/>
      <c r="Y22" s="1236"/>
      <c r="Z22" s="1236"/>
      <c r="AA22" s="1236"/>
      <c r="AB22" s="1236"/>
      <c r="AC22" s="1237"/>
      <c r="AD22" s="632" t="s">
        <v>638</v>
      </c>
      <c r="AF22" s="831"/>
      <c r="AG22" s="831" t="str">
        <f t="shared" si="0"/>
        <v>Схема подключения теплопотребляющей установки к коллектору источника тепловой энергии</v>
      </c>
      <c r="AH22" s="831"/>
      <c r="AI22" s="831"/>
      <c r="AJ22" s="831"/>
      <c r="AP22" s="1010"/>
      <c r="AQ22" s="1010"/>
    </row>
    <row r="23" spans="1:43" ht="90">
      <c r="A23" s="1232"/>
      <c r="B23" s="1232"/>
      <c r="C23" s="1232"/>
      <c r="D23" s="1232"/>
      <c r="E23" s="1232"/>
      <c r="F23" s="1232">
        <v>1</v>
      </c>
      <c r="G23" s="1017"/>
      <c r="H23" s="1017"/>
      <c r="I23" s="1232"/>
      <c r="J23" s="1232">
        <v>1</v>
      </c>
      <c r="K23" s="968"/>
      <c r="L23" s="1032" t="e">
        <f ca="1">mergeValue(A23) &amp;"."&amp; mergeValue(B23)&amp;"."&amp; mergeValue(C23)&amp;"."&amp; mergeValue(D23)&amp;"."&amp; mergeValue(E23)&amp;"."&amp; mergeValue(F23)</f>
        <v>#NAME?</v>
      </c>
      <c r="M23" s="557" t="s">
        <v>10</v>
      </c>
      <c r="N23" s="648"/>
      <c r="O23" s="1235" t="s">
        <v>3</v>
      </c>
      <c r="P23" s="1236"/>
      <c r="Q23" s="1236"/>
      <c r="R23" s="1236"/>
      <c r="S23" s="1236"/>
      <c r="T23" s="1236"/>
      <c r="U23" s="1236"/>
      <c r="V23" s="1236"/>
      <c r="W23" s="1236"/>
      <c r="X23" s="1236"/>
      <c r="Y23" s="1236"/>
      <c r="Z23" s="1236"/>
      <c r="AA23" s="1236"/>
      <c r="AB23" s="1236"/>
      <c r="AC23" s="1237"/>
      <c r="AD23" s="632" t="s">
        <v>636</v>
      </c>
      <c r="AF23" s="831"/>
      <c r="AG23" s="831" t="str">
        <f t="shared" si="0"/>
        <v>Группа потребителей</v>
      </c>
      <c r="AH23" s="831"/>
      <c r="AI23" s="831"/>
      <c r="AJ23" s="831"/>
      <c r="AP23" s="1010"/>
      <c r="AQ23" s="1010"/>
    </row>
    <row r="24" spans="1:43" ht="17.100000000000001" customHeight="1">
      <c r="A24" s="1232"/>
      <c r="B24" s="1232"/>
      <c r="C24" s="1232"/>
      <c r="D24" s="1232"/>
      <c r="E24" s="1232"/>
      <c r="F24" s="1232"/>
      <c r="G24" s="1017">
        <v>1</v>
      </c>
      <c r="H24" s="1017"/>
      <c r="I24" s="1232"/>
      <c r="J24" s="1232"/>
      <c r="K24" s="968">
        <v>1</v>
      </c>
      <c r="L24" s="1032" t="e">
        <f ca="1">mergeValue(A24) &amp;"."&amp; mergeValue(B24)&amp;"."&amp; mergeValue(C24)&amp;"."&amp; mergeValue(D24)&amp;"."&amp; mergeValue(E24)&amp;"."&amp; mergeValue(F24)&amp;"."&amp; mergeValue(G24)</f>
        <v>#NAME?</v>
      </c>
      <c r="M24" s="1071" t="s">
        <v>642</v>
      </c>
      <c r="N24" s="648"/>
      <c r="O24" s="685">
        <v>1426.98</v>
      </c>
      <c r="P24" s="765"/>
      <c r="Q24" s="1096"/>
      <c r="R24" s="1227" t="s">
        <v>2670</v>
      </c>
      <c r="S24" s="1228" t="s">
        <v>84</v>
      </c>
      <c r="T24" s="1227" t="s">
        <v>3395</v>
      </c>
      <c r="U24" s="1228" t="s">
        <v>84</v>
      </c>
      <c r="V24" s="685">
        <v>1515.45</v>
      </c>
      <c r="W24" s="765"/>
      <c r="X24" s="1096"/>
      <c r="Y24" s="1227" t="s">
        <v>3396</v>
      </c>
      <c r="Z24" s="1228" t="s">
        <v>84</v>
      </c>
      <c r="AA24" s="1227" t="s">
        <v>2671</v>
      </c>
      <c r="AB24" s="1228" t="s">
        <v>85</v>
      </c>
      <c r="AC24" s="765"/>
      <c r="AD24" s="1203" t="s">
        <v>655</v>
      </c>
      <c r="AE24" s="1010" t="e">
        <f ca="1">strCheckDate(O25:AC25)</f>
        <v>#NAME?</v>
      </c>
      <c r="AF24" s="831"/>
      <c r="AG24" s="831" t="str">
        <f t="shared" si="0"/>
        <v>вода</v>
      </c>
      <c r="AH24" s="831"/>
      <c r="AI24" s="831"/>
      <c r="AJ24" s="831"/>
      <c r="AP24" s="1010"/>
      <c r="AQ24" s="1010"/>
    </row>
    <row r="25" spans="1:43" ht="11.25" hidden="1" customHeight="1">
      <c r="A25" s="1232"/>
      <c r="B25" s="1232"/>
      <c r="C25" s="1232"/>
      <c r="D25" s="1232"/>
      <c r="E25" s="1232"/>
      <c r="F25" s="1232"/>
      <c r="G25" s="1017"/>
      <c r="H25" s="1017"/>
      <c r="I25" s="1232"/>
      <c r="J25" s="1232"/>
      <c r="K25" s="968"/>
      <c r="L25" s="802"/>
      <c r="M25" s="648"/>
      <c r="N25" s="648"/>
      <c r="O25" s="765"/>
      <c r="P25" s="765"/>
      <c r="Q25" s="771" t="str">
        <f>R24 &amp; "-" &amp; T24</f>
        <v>01.01.2022-30.06.2022</v>
      </c>
      <c r="R25" s="1227"/>
      <c r="S25" s="1228"/>
      <c r="T25" s="1227"/>
      <c r="U25" s="1228"/>
      <c r="V25" s="765"/>
      <c r="W25" s="765"/>
      <c r="X25" s="771" t="str">
        <f>Y24 &amp; "-" &amp; AA24</f>
        <v>01.07.2022-31.12.2022</v>
      </c>
      <c r="Y25" s="1227"/>
      <c r="Z25" s="1228"/>
      <c r="AA25" s="1227"/>
      <c r="AB25" s="1228"/>
      <c r="AC25" s="765"/>
      <c r="AD25" s="1204"/>
      <c r="AF25" s="831"/>
      <c r="AG25" s="831" t="str">
        <f t="shared" si="0"/>
        <v/>
      </c>
      <c r="AH25" s="831"/>
      <c r="AI25" s="831"/>
      <c r="AJ25" s="831"/>
      <c r="AP25" s="1010"/>
      <c r="AQ25" s="1010"/>
    </row>
    <row r="26" spans="1:43" ht="15" customHeight="1">
      <c r="A26" s="1232"/>
      <c r="B26" s="1232"/>
      <c r="C26" s="1232"/>
      <c r="D26" s="1232"/>
      <c r="E26" s="1232"/>
      <c r="F26" s="1232"/>
      <c r="G26" s="1028"/>
      <c r="H26" s="1017"/>
      <c r="I26" s="1232"/>
      <c r="J26" s="1232"/>
      <c r="K26" s="967"/>
      <c r="L26" s="690"/>
      <c r="M26" s="559" t="s">
        <v>25</v>
      </c>
      <c r="N26" s="1008"/>
      <c r="O26" s="1008"/>
      <c r="P26" s="1008"/>
      <c r="Q26" s="1008"/>
      <c r="R26" s="1008"/>
      <c r="S26" s="1008"/>
      <c r="T26" s="1008"/>
      <c r="U26" s="1008"/>
      <c r="V26" s="1008"/>
      <c r="W26" s="1008"/>
      <c r="X26" s="1008"/>
      <c r="Y26" s="1008"/>
      <c r="Z26" s="1008"/>
      <c r="AA26" s="1008"/>
      <c r="AB26" s="1008"/>
      <c r="AC26" s="764"/>
      <c r="AD26" s="1205"/>
      <c r="AF26" s="831"/>
      <c r="AG26" s="831" t="str">
        <f t="shared" si="0"/>
        <v>Добавить вид теплоносителя (параметры теплоносителя)</v>
      </c>
      <c r="AH26" s="831"/>
      <c r="AI26" s="831"/>
      <c r="AJ26" s="831"/>
      <c r="AP26" s="1010"/>
      <c r="AQ26" s="1010"/>
    </row>
    <row r="27" spans="1:43" s="1063" customFormat="1" ht="90">
      <c r="A27" s="1232"/>
      <c r="B27" s="1232"/>
      <c r="C27" s="1232"/>
      <c r="D27" s="1232"/>
      <c r="E27" s="1232"/>
      <c r="F27" s="1232">
        <v>2</v>
      </c>
      <c r="G27" s="1081"/>
      <c r="H27" s="1081"/>
      <c r="I27" s="1232"/>
      <c r="J27" s="1238" t="s">
        <v>3380</v>
      </c>
      <c r="K27" s="968"/>
      <c r="L27" s="1113" t="e">
        <f ca="1">mergeValue(A27) &amp;"."&amp; mergeValue(B27)&amp;"."&amp; mergeValue(C27)&amp;"."&amp; mergeValue(D27)&amp;"."&amp; mergeValue(E27)&amp;"."&amp; mergeValue(F27)</f>
        <v>#NAME?</v>
      </c>
      <c r="M27" s="557" t="s">
        <v>10</v>
      </c>
      <c r="N27" s="648"/>
      <c r="O27" s="1235" t="s">
        <v>773</v>
      </c>
      <c r="P27" s="1236"/>
      <c r="Q27" s="1236"/>
      <c r="R27" s="1236"/>
      <c r="S27" s="1236"/>
      <c r="T27" s="1236"/>
      <c r="U27" s="1236"/>
      <c r="V27" s="1236"/>
      <c r="W27" s="1236"/>
      <c r="X27" s="1236"/>
      <c r="Y27" s="1236"/>
      <c r="Z27" s="1236"/>
      <c r="AA27" s="1236"/>
      <c r="AB27" s="1236"/>
      <c r="AC27" s="1237"/>
      <c r="AD27" s="632" t="s">
        <v>636</v>
      </c>
      <c r="AE27" s="1010"/>
      <c r="AF27" s="831"/>
      <c r="AG27" s="831" t="str">
        <f t="shared" si="0"/>
        <v>Группа потребителей</v>
      </c>
      <c r="AH27" s="831"/>
      <c r="AI27" s="831"/>
      <c r="AJ27" s="831"/>
      <c r="AK27" s="1010"/>
      <c r="AL27" s="1010"/>
      <c r="AM27" s="1010"/>
      <c r="AN27" s="1010"/>
      <c r="AO27" s="1010"/>
      <c r="AP27" s="1010"/>
      <c r="AQ27" s="1010"/>
    </row>
    <row r="28" spans="1:43" s="1063" customFormat="1" ht="17.100000000000001" customHeight="1">
      <c r="A28" s="1232"/>
      <c r="B28" s="1232"/>
      <c r="C28" s="1232"/>
      <c r="D28" s="1232"/>
      <c r="E28" s="1232"/>
      <c r="F28" s="1232"/>
      <c r="G28" s="1081">
        <v>1</v>
      </c>
      <c r="H28" s="1081"/>
      <c r="I28" s="1232"/>
      <c r="J28" s="1232"/>
      <c r="K28" s="968">
        <v>1</v>
      </c>
      <c r="L28" s="1113" t="e">
        <f ca="1">mergeValue(A28) &amp;"."&amp; mergeValue(B28)&amp;"."&amp; mergeValue(C28)&amp;"."&amp; mergeValue(D28)&amp;"."&amp; mergeValue(E28)&amp;"."&amp; mergeValue(F28)&amp;"."&amp; mergeValue(G28)</f>
        <v>#NAME?</v>
      </c>
      <c r="M28" s="1071" t="s">
        <v>642</v>
      </c>
      <c r="N28" s="648"/>
      <c r="O28" s="685">
        <v>1712.38</v>
      </c>
      <c r="P28" s="765"/>
      <c r="Q28" s="1096"/>
      <c r="R28" s="1227" t="s">
        <v>2670</v>
      </c>
      <c r="S28" s="1228" t="s">
        <v>84</v>
      </c>
      <c r="T28" s="1227" t="s">
        <v>3395</v>
      </c>
      <c r="U28" s="1228" t="s">
        <v>84</v>
      </c>
      <c r="V28" s="685">
        <v>1818.54</v>
      </c>
      <c r="W28" s="765"/>
      <c r="X28" s="1096"/>
      <c r="Y28" s="1227" t="s">
        <v>3396</v>
      </c>
      <c r="Z28" s="1228" t="s">
        <v>84</v>
      </c>
      <c r="AA28" s="1227" t="s">
        <v>2671</v>
      </c>
      <c r="AB28" s="1228" t="s">
        <v>85</v>
      </c>
      <c r="AC28" s="765"/>
      <c r="AD28" s="1203" t="s">
        <v>655</v>
      </c>
      <c r="AE28" s="1010" t="e">
        <f ca="1">strCheckDate(O29:AC29)</f>
        <v>#NAME?</v>
      </c>
      <c r="AF28" s="831"/>
      <c r="AG28" s="831" t="str">
        <f t="shared" si="0"/>
        <v>вода</v>
      </c>
      <c r="AH28" s="831"/>
      <c r="AI28" s="831"/>
      <c r="AJ28" s="831"/>
      <c r="AK28" s="1010"/>
      <c r="AL28" s="1010"/>
      <c r="AM28" s="1010"/>
      <c r="AN28" s="1010"/>
      <c r="AO28" s="1010"/>
      <c r="AP28" s="1010"/>
      <c r="AQ28" s="1010"/>
    </row>
    <row r="29" spans="1:43" s="1063" customFormat="1" ht="11.25" hidden="1" customHeight="1">
      <c r="A29" s="1232"/>
      <c r="B29" s="1232"/>
      <c r="C29" s="1232"/>
      <c r="D29" s="1232"/>
      <c r="E29" s="1232"/>
      <c r="F29" s="1232"/>
      <c r="G29" s="1081"/>
      <c r="H29" s="1081"/>
      <c r="I29" s="1232"/>
      <c r="J29" s="1232"/>
      <c r="K29" s="968"/>
      <c r="L29" s="802"/>
      <c r="M29" s="648"/>
      <c r="N29" s="648"/>
      <c r="O29" s="765"/>
      <c r="P29" s="765"/>
      <c r="Q29" s="771" t="str">
        <f>R28 &amp; "-" &amp; T28</f>
        <v>01.01.2022-30.06.2022</v>
      </c>
      <c r="R29" s="1227"/>
      <c r="S29" s="1228"/>
      <c r="T29" s="1227"/>
      <c r="U29" s="1228"/>
      <c r="V29" s="765"/>
      <c r="W29" s="765"/>
      <c r="X29" s="771" t="str">
        <f>Y28 &amp; "-" &amp; AA28</f>
        <v>01.07.2022-31.12.2022</v>
      </c>
      <c r="Y29" s="1227"/>
      <c r="Z29" s="1228"/>
      <c r="AA29" s="1227"/>
      <c r="AB29" s="1228"/>
      <c r="AC29" s="765"/>
      <c r="AD29" s="1204"/>
      <c r="AE29" s="1010"/>
      <c r="AF29" s="831"/>
      <c r="AG29" s="831" t="str">
        <f t="shared" si="0"/>
        <v/>
      </c>
      <c r="AH29" s="831"/>
      <c r="AI29" s="831"/>
      <c r="AJ29" s="831"/>
      <c r="AK29" s="1010"/>
      <c r="AL29" s="1010"/>
      <c r="AM29" s="1010"/>
      <c r="AN29" s="1010"/>
      <c r="AO29" s="1010"/>
      <c r="AP29" s="1010"/>
      <c r="AQ29" s="1010"/>
    </row>
    <row r="30" spans="1:43" s="1063" customFormat="1" ht="15" customHeight="1">
      <c r="A30" s="1232"/>
      <c r="B30" s="1232"/>
      <c r="C30" s="1232"/>
      <c r="D30" s="1232"/>
      <c r="E30" s="1232"/>
      <c r="F30" s="1232"/>
      <c r="G30" s="1110"/>
      <c r="H30" s="1081"/>
      <c r="I30" s="1232"/>
      <c r="J30" s="1232"/>
      <c r="K30" s="967"/>
      <c r="L30" s="690"/>
      <c r="M30" s="559" t="s">
        <v>25</v>
      </c>
      <c r="N30" s="1008"/>
      <c r="O30" s="1008"/>
      <c r="P30" s="1008"/>
      <c r="Q30" s="1008"/>
      <c r="R30" s="1008"/>
      <c r="S30" s="1008"/>
      <c r="T30" s="1008"/>
      <c r="U30" s="1008"/>
      <c r="V30" s="1008"/>
      <c r="W30" s="1008"/>
      <c r="X30" s="1008"/>
      <c r="Y30" s="1008"/>
      <c r="Z30" s="1008"/>
      <c r="AA30" s="1008"/>
      <c r="AB30" s="1008"/>
      <c r="AC30" s="764"/>
      <c r="AD30" s="1205"/>
      <c r="AE30" s="1010"/>
      <c r="AF30" s="831"/>
      <c r="AG30" s="831" t="str">
        <f t="shared" si="0"/>
        <v>Добавить вид теплоносителя (параметры теплоносителя)</v>
      </c>
      <c r="AH30" s="831"/>
      <c r="AI30" s="831"/>
      <c r="AJ30" s="831"/>
      <c r="AK30" s="1010"/>
      <c r="AL30" s="1010"/>
      <c r="AM30" s="1010"/>
      <c r="AN30" s="1010"/>
      <c r="AO30" s="1010"/>
      <c r="AP30" s="1010"/>
      <c r="AQ30" s="1010"/>
    </row>
    <row r="31" spans="1:43" ht="15" customHeight="1">
      <c r="A31" s="1232"/>
      <c r="B31" s="1232"/>
      <c r="C31" s="1232"/>
      <c r="D31" s="1232"/>
      <c r="E31" s="1232"/>
      <c r="F31" s="1028"/>
      <c r="G31" s="1028"/>
      <c r="H31" s="1017"/>
      <c r="I31" s="1232"/>
      <c r="J31" s="1028"/>
      <c r="K31" s="967"/>
      <c r="L31" s="690"/>
      <c r="M31" s="558" t="s">
        <v>11</v>
      </c>
      <c r="N31" s="1008"/>
      <c r="O31" s="1008"/>
      <c r="P31" s="1008"/>
      <c r="Q31" s="1008"/>
      <c r="R31" s="1008"/>
      <c r="S31" s="1008"/>
      <c r="T31" s="1008"/>
      <c r="U31" s="1007"/>
      <c r="V31" s="1008"/>
      <c r="W31" s="1008"/>
      <c r="X31" s="1008"/>
      <c r="Y31" s="1008"/>
      <c r="Z31" s="1008"/>
      <c r="AA31" s="1008"/>
      <c r="AB31" s="1007"/>
      <c r="AC31" s="1008"/>
      <c r="AD31" s="667"/>
      <c r="AF31" s="831"/>
      <c r="AG31" s="831" t="str">
        <f t="shared" si="0"/>
        <v>Добавить группу потребителей</v>
      </c>
      <c r="AH31" s="831"/>
      <c r="AI31" s="831"/>
      <c r="AJ31" s="831"/>
      <c r="AP31" s="1010"/>
      <c r="AQ31" s="1010"/>
    </row>
    <row r="32" spans="1:43" ht="15" customHeight="1">
      <c r="A32" s="1232"/>
      <c r="B32" s="1232"/>
      <c r="C32" s="1232"/>
      <c r="D32" s="1232"/>
      <c r="E32" s="966"/>
      <c r="F32" s="1028"/>
      <c r="G32" s="1028"/>
      <c r="H32" s="1028"/>
      <c r="I32" s="981"/>
      <c r="J32" s="996"/>
      <c r="K32" s="965"/>
      <c r="L32" s="690"/>
      <c r="M32" s="1003" t="s">
        <v>12</v>
      </c>
      <c r="N32" s="1008"/>
      <c r="O32" s="1008"/>
      <c r="P32" s="1008"/>
      <c r="Q32" s="1008"/>
      <c r="R32" s="1008"/>
      <c r="S32" s="1008"/>
      <c r="T32" s="1008"/>
      <c r="U32" s="1007"/>
      <c r="V32" s="1008"/>
      <c r="W32" s="1008"/>
      <c r="X32" s="1008"/>
      <c r="Y32" s="1008"/>
      <c r="Z32" s="1008"/>
      <c r="AA32" s="1008"/>
      <c r="AB32" s="1007"/>
      <c r="AC32" s="1008"/>
      <c r="AD32" s="667"/>
      <c r="AF32" s="831"/>
      <c r="AG32" s="831" t="str">
        <f t="shared" si="0"/>
        <v>Добавить схему подключения</v>
      </c>
      <c r="AH32" s="831"/>
      <c r="AI32" s="831"/>
      <c r="AJ32" s="831"/>
      <c r="AP32" s="1010"/>
      <c r="AQ32" s="1010"/>
    </row>
    <row r="33" spans="1:41" ht="11.25">
      <c r="A33" s="992"/>
      <c r="B33" s="992"/>
      <c r="C33" s="992"/>
      <c r="D33" s="992"/>
      <c r="E33" s="992"/>
      <c r="F33" s="992"/>
      <c r="G33" s="992"/>
      <c r="H33" s="992"/>
      <c r="I33" s="992"/>
      <c r="J33" s="992"/>
      <c r="K33" s="992"/>
      <c r="AE33" s="992"/>
      <c r="AF33" s="992"/>
      <c r="AG33" s="992"/>
      <c r="AH33" s="992"/>
      <c r="AI33" s="992"/>
      <c r="AJ33" s="992"/>
      <c r="AK33" s="992"/>
      <c r="AL33" s="992"/>
      <c r="AM33" s="992"/>
      <c r="AN33" s="992"/>
      <c r="AO33" s="992"/>
    </row>
    <row r="34" spans="1:41" ht="90" customHeight="1">
      <c r="L34" s="1">
        <v>1</v>
      </c>
      <c r="M34" s="1196" t="s">
        <v>632</v>
      </c>
      <c r="N34" s="1196"/>
      <c r="O34" s="1196"/>
      <c r="P34" s="1196"/>
      <c r="Q34" s="1196"/>
      <c r="R34" s="1196"/>
      <c r="S34" s="1196"/>
      <c r="T34" s="1196"/>
      <c r="U34" s="1196"/>
      <c r="V34" s="1196"/>
      <c r="W34" s="1196"/>
      <c r="X34" s="1196"/>
      <c r="Y34" s="1196"/>
      <c r="Z34" s="1196"/>
      <c r="AA34" s="1196"/>
      <c r="AB34" s="1196"/>
      <c r="AC34" s="1196"/>
      <c r="AD34" s="1196"/>
    </row>
  </sheetData>
  <sheetProtection algorithmName="SHA-512" hashValue="qXqOFJhBbwH9JJAJXEqq0NH4M9/urai5eYrFcQMNmMfi88KXnmCWR7YPT7QHjIwiKi+QCYhUNXFlKGt0HHpgEw==" saltValue="hnl5fIsfx2vj5He/Vx+0OA==" spinCount="100000" sheet="1" objects="1" scenarios="1" formatColumns="0" formatRows="0"/>
  <dataConsolidate leftLabels="1"/>
  <mergeCells count="63">
    <mergeCell ref="L11:M11"/>
    <mergeCell ref="L5:T5"/>
    <mergeCell ref="O7:T7"/>
    <mergeCell ref="O8:T8"/>
    <mergeCell ref="O9:T9"/>
    <mergeCell ref="O10:T10"/>
    <mergeCell ref="O12:U12"/>
    <mergeCell ref="L13:AC13"/>
    <mergeCell ref="AD13:AD16"/>
    <mergeCell ref="L14:L16"/>
    <mergeCell ref="M14:M16"/>
    <mergeCell ref="O14:T14"/>
    <mergeCell ref="U14:U16"/>
    <mergeCell ref="AC14:AC16"/>
    <mergeCell ref="O15:O16"/>
    <mergeCell ref="P15:Q15"/>
    <mergeCell ref="R15:T15"/>
    <mergeCell ref="S16:T16"/>
    <mergeCell ref="S17:T17"/>
    <mergeCell ref="A18:A32"/>
    <mergeCell ref="O18:AC18"/>
    <mergeCell ref="B19:B32"/>
    <mergeCell ref="O19:AC19"/>
    <mergeCell ref="C20:C32"/>
    <mergeCell ref="O20:AC20"/>
    <mergeCell ref="D21:D32"/>
    <mergeCell ref="U24:U25"/>
    <mergeCell ref="S28:S29"/>
    <mergeCell ref="T28:T29"/>
    <mergeCell ref="U28:U29"/>
    <mergeCell ref="AB24:AB25"/>
    <mergeCell ref="Y28:Y29"/>
    <mergeCell ref="Z28:Z29"/>
    <mergeCell ref="AA28:AA29"/>
    <mergeCell ref="M34:AD34"/>
    <mergeCell ref="O21:AC21"/>
    <mergeCell ref="E22:E31"/>
    <mergeCell ref="I22:I31"/>
    <mergeCell ref="O22:AC22"/>
    <mergeCell ref="F23:F26"/>
    <mergeCell ref="J23:J26"/>
    <mergeCell ref="O23:AC23"/>
    <mergeCell ref="R24:R25"/>
    <mergeCell ref="S24:S25"/>
    <mergeCell ref="T24:T25"/>
    <mergeCell ref="F27:F30"/>
    <mergeCell ref="J27:J30"/>
    <mergeCell ref="O27:AC27"/>
    <mergeCell ref="R28:R29"/>
    <mergeCell ref="AB28:AB29"/>
    <mergeCell ref="AD28:AD30"/>
    <mergeCell ref="V12:AB12"/>
    <mergeCell ref="V14:AA14"/>
    <mergeCell ref="AB14:AB16"/>
    <mergeCell ref="V15:V16"/>
    <mergeCell ref="W15:X15"/>
    <mergeCell ref="Y15:AA15"/>
    <mergeCell ref="Z16:AA16"/>
    <mergeCell ref="Z17:AA17"/>
    <mergeCell ref="Y24:Y25"/>
    <mergeCell ref="Z24:Z25"/>
    <mergeCell ref="AA24:AA25"/>
    <mergeCell ref="AD24:AD26"/>
  </mergeCells>
  <dataValidations count="11">
    <dataValidation allowBlank="1" sqref="WWA983066:WWL983072 JO65562:JZ65568 TK65562:TV65568 ADG65562:ADR65568 ANC65562:ANN65568 AWY65562:AXJ65568 BGU65562:BHF65568 BQQ65562:BRB65568 CAM65562:CAX65568 CKI65562:CKT65568 CUE65562:CUP65568 DEA65562:DEL65568 DNW65562:DOH65568 DXS65562:DYD65568 EHO65562:EHZ65568 ERK65562:ERV65568 FBG65562:FBR65568 FLC65562:FLN65568 FUY65562:FVJ65568 GEU65562:GFF65568 GOQ65562:GPB65568 GYM65562:GYX65568 HII65562:HIT65568 HSE65562:HSP65568 ICA65562:ICL65568 ILW65562:IMH65568 IVS65562:IWD65568 JFO65562:JFZ65568 JPK65562:JPV65568 JZG65562:JZR65568 KJC65562:KJN65568 KSY65562:KTJ65568 LCU65562:LDF65568 LMQ65562:LNB65568 LWM65562:LWX65568 MGI65562:MGT65568 MQE65562:MQP65568 NAA65562:NAL65568 NJW65562:NKH65568 NTS65562:NUD65568 ODO65562:ODZ65568 ONK65562:ONV65568 OXG65562:OXR65568 PHC65562:PHN65568 PQY65562:PRJ65568 QAU65562:QBF65568 QKQ65562:QLB65568 QUM65562:QUX65568 REI65562:RET65568 ROE65562:ROP65568 RYA65562:RYL65568 SHW65562:SIH65568 SRS65562:SSD65568 TBO65562:TBZ65568 TLK65562:TLV65568 TVG65562:TVR65568 UFC65562:UFN65568 UOY65562:UPJ65568 UYU65562:UZF65568 VIQ65562:VJB65568 VSM65562:VSX65568 WCI65562:WCT65568 WME65562:WMP65568 WWA65562:WWL65568 JO131098:JZ131104 TK131098:TV131104 ADG131098:ADR131104 ANC131098:ANN131104 AWY131098:AXJ131104 BGU131098:BHF131104 BQQ131098:BRB131104 CAM131098:CAX131104 CKI131098:CKT131104 CUE131098:CUP131104 DEA131098:DEL131104 DNW131098:DOH131104 DXS131098:DYD131104 EHO131098:EHZ131104 ERK131098:ERV131104 FBG131098:FBR131104 FLC131098:FLN131104 FUY131098:FVJ131104 GEU131098:GFF131104 GOQ131098:GPB131104 GYM131098:GYX131104 HII131098:HIT131104 HSE131098:HSP131104 ICA131098:ICL131104 ILW131098:IMH131104 IVS131098:IWD131104 JFO131098:JFZ131104 JPK131098:JPV131104 JZG131098:JZR131104 KJC131098:KJN131104 KSY131098:KTJ131104 LCU131098:LDF131104 LMQ131098:LNB131104 LWM131098:LWX131104 MGI131098:MGT131104 MQE131098:MQP131104 NAA131098:NAL131104 NJW131098:NKH131104 NTS131098:NUD131104 ODO131098:ODZ131104 ONK131098:ONV131104 OXG131098:OXR131104 PHC131098:PHN131104 PQY131098:PRJ131104 QAU131098:QBF131104 QKQ131098:QLB131104 QUM131098:QUX131104 REI131098:RET131104 ROE131098:ROP131104 RYA131098:RYL131104 SHW131098:SIH131104 SRS131098:SSD131104 TBO131098:TBZ131104 TLK131098:TLV131104 TVG131098:TVR131104 UFC131098:UFN131104 UOY131098:UPJ131104 UYU131098:UZF131104 VIQ131098:VJB131104 VSM131098:VSX131104 WCI131098:WCT131104 WME131098:WMP131104 WWA131098:WWL131104 JO196634:JZ196640 TK196634:TV196640 ADG196634:ADR196640 ANC196634:ANN196640 AWY196634:AXJ196640 BGU196634:BHF196640 BQQ196634:BRB196640 CAM196634:CAX196640 CKI196634:CKT196640 CUE196634:CUP196640 DEA196634:DEL196640 DNW196634:DOH196640 DXS196634:DYD196640 EHO196634:EHZ196640 ERK196634:ERV196640 FBG196634:FBR196640 FLC196634:FLN196640 FUY196634:FVJ196640 GEU196634:GFF196640 GOQ196634:GPB196640 GYM196634:GYX196640 HII196634:HIT196640 HSE196634:HSP196640 ICA196634:ICL196640 ILW196634:IMH196640 IVS196634:IWD196640 JFO196634:JFZ196640 JPK196634:JPV196640 JZG196634:JZR196640 KJC196634:KJN196640 KSY196634:KTJ196640 LCU196634:LDF196640 LMQ196634:LNB196640 LWM196634:LWX196640 MGI196634:MGT196640 MQE196634:MQP196640 NAA196634:NAL196640 NJW196634:NKH196640 NTS196634:NUD196640 ODO196634:ODZ196640 ONK196634:ONV196640 OXG196634:OXR196640 PHC196634:PHN196640 PQY196634:PRJ196640 QAU196634:QBF196640 QKQ196634:QLB196640 QUM196634:QUX196640 REI196634:RET196640 ROE196634:ROP196640 RYA196634:RYL196640 SHW196634:SIH196640 SRS196634:SSD196640 TBO196634:TBZ196640 TLK196634:TLV196640 TVG196634:TVR196640 UFC196634:UFN196640 UOY196634:UPJ196640 UYU196634:UZF196640 VIQ196634:VJB196640 VSM196634:VSX196640 WCI196634:WCT196640 WME196634:WMP196640 WWA196634:WWL196640 JO262170:JZ262176 TK262170:TV262176 ADG262170:ADR262176 ANC262170:ANN262176 AWY262170:AXJ262176 BGU262170:BHF262176 BQQ262170:BRB262176 CAM262170:CAX262176 CKI262170:CKT262176 CUE262170:CUP262176 DEA262170:DEL262176 DNW262170:DOH262176 DXS262170:DYD262176 EHO262170:EHZ262176 ERK262170:ERV262176 FBG262170:FBR262176 FLC262170:FLN262176 FUY262170:FVJ262176 GEU262170:GFF262176 GOQ262170:GPB262176 GYM262170:GYX262176 HII262170:HIT262176 HSE262170:HSP262176 ICA262170:ICL262176 ILW262170:IMH262176 IVS262170:IWD262176 JFO262170:JFZ262176 JPK262170:JPV262176 JZG262170:JZR262176 KJC262170:KJN262176 KSY262170:KTJ262176 LCU262170:LDF262176 LMQ262170:LNB262176 LWM262170:LWX262176 MGI262170:MGT262176 MQE262170:MQP262176 NAA262170:NAL262176 NJW262170:NKH262176 NTS262170:NUD262176 ODO262170:ODZ262176 ONK262170:ONV262176 OXG262170:OXR262176 PHC262170:PHN262176 PQY262170:PRJ262176 QAU262170:QBF262176 QKQ262170:QLB262176 QUM262170:QUX262176 REI262170:RET262176 ROE262170:ROP262176 RYA262170:RYL262176 SHW262170:SIH262176 SRS262170:SSD262176 TBO262170:TBZ262176 TLK262170:TLV262176 TVG262170:TVR262176 UFC262170:UFN262176 UOY262170:UPJ262176 UYU262170:UZF262176 VIQ262170:VJB262176 VSM262170:VSX262176 WCI262170:WCT262176 WME262170:WMP262176 WWA262170:WWL262176 JO327706:JZ327712 TK327706:TV327712 ADG327706:ADR327712 ANC327706:ANN327712 AWY327706:AXJ327712 BGU327706:BHF327712 BQQ327706:BRB327712 CAM327706:CAX327712 CKI327706:CKT327712 CUE327706:CUP327712 DEA327706:DEL327712 DNW327706:DOH327712 DXS327706:DYD327712 EHO327706:EHZ327712 ERK327706:ERV327712 FBG327706:FBR327712 FLC327706:FLN327712 FUY327706:FVJ327712 GEU327706:GFF327712 GOQ327706:GPB327712 GYM327706:GYX327712 HII327706:HIT327712 HSE327706:HSP327712 ICA327706:ICL327712 ILW327706:IMH327712 IVS327706:IWD327712 JFO327706:JFZ327712 JPK327706:JPV327712 JZG327706:JZR327712 KJC327706:KJN327712 KSY327706:KTJ327712 LCU327706:LDF327712 LMQ327706:LNB327712 LWM327706:LWX327712 MGI327706:MGT327712 MQE327706:MQP327712 NAA327706:NAL327712 NJW327706:NKH327712 NTS327706:NUD327712 ODO327706:ODZ327712 ONK327706:ONV327712 OXG327706:OXR327712 PHC327706:PHN327712 PQY327706:PRJ327712 QAU327706:QBF327712 QKQ327706:QLB327712 QUM327706:QUX327712 REI327706:RET327712 ROE327706:ROP327712 RYA327706:RYL327712 SHW327706:SIH327712 SRS327706:SSD327712 TBO327706:TBZ327712 TLK327706:TLV327712 TVG327706:TVR327712 UFC327706:UFN327712 UOY327706:UPJ327712 UYU327706:UZF327712 VIQ327706:VJB327712 VSM327706:VSX327712 WCI327706:WCT327712 WME327706:WMP327712 WWA327706:WWL327712 JO393242:JZ393248 TK393242:TV393248 ADG393242:ADR393248 ANC393242:ANN393248 AWY393242:AXJ393248 BGU393242:BHF393248 BQQ393242:BRB393248 CAM393242:CAX393248 CKI393242:CKT393248 CUE393242:CUP393248 DEA393242:DEL393248 DNW393242:DOH393248 DXS393242:DYD393248 EHO393242:EHZ393248 ERK393242:ERV393248 FBG393242:FBR393248 FLC393242:FLN393248 FUY393242:FVJ393248 GEU393242:GFF393248 GOQ393242:GPB393248 GYM393242:GYX393248 HII393242:HIT393248 HSE393242:HSP393248 ICA393242:ICL393248 ILW393242:IMH393248 IVS393242:IWD393248 JFO393242:JFZ393248 JPK393242:JPV393248 JZG393242:JZR393248 KJC393242:KJN393248 KSY393242:KTJ393248 LCU393242:LDF393248 LMQ393242:LNB393248 LWM393242:LWX393248 MGI393242:MGT393248 MQE393242:MQP393248 NAA393242:NAL393248 NJW393242:NKH393248 NTS393242:NUD393248 ODO393242:ODZ393248 ONK393242:ONV393248 OXG393242:OXR393248 PHC393242:PHN393248 PQY393242:PRJ393248 QAU393242:QBF393248 QKQ393242:QLB393248 QUM393242:QUX393248 REI393242:RET393248 ROE393242:ROP393248 RYA393242:RYL393248 SHW393242:SIH393248 SRS393242:SSD393248 TBO393242:TBZ393248 TLK393242:TLV393248 TVG393242:TVR393248 UFC393242:UFN393248 UOY393242:UPJ393248 UYU393242:UZF393248 VIQ393242:VJB393248 VSM393242:VSX393248 WCI393242:WCT393248 WME393242:WMP393248 WWA393242:WWL393248 JO458778:JZ458784 TK458778:TV458784 ADG458778:ADR458784 ANC458778:ANN458784 AWY458778:AXJ458784 BGU458778:BHF458784 BQQ458778:BRB458784 CAM458778:CAX458784 CKI458778:CKT458784 CUE458778:CUP458784 DEA458778:DEL458784 DNW458778:DOH458784 DXS458778:DYD458784 EHO458778:EHZ458784 ERK458778:ERV458784 FBG458778:FBR458784 FLC458778:FLN458784 FUY458778:FVJ458784 GEU458778:GFF458784 GOQ458778:GPB458784 GYM458778:GYX458784 HII458778:HIT458784 HSE458778:HSP458784 ICA458778:ICL458784 ILW458778:IMH458784 IVS458778:IWD458784 JFO458778:JFZ458784 JPK458778:JPV458784 JZG458778:JZR458784 KJC458778:KJN458784 KSY458778:KTJ458784 LCU458778:LDF458784 LMQ458778:LNB458784 LWM458778:LWX458784 MGI458778:MGT458784 MQE458778:MQP458784 NAA458778:NAL458784 NJW458778:NKH458784 NTS458778:NUD458784 ODO458778:ODZ458784 ONK458778:ONV458784 OXG458778:OXR458784 PHC458778:PHN458784 PQY458778:PRJ458784 QAU458778:QBF458784 QKQ458778:QLB458784 QUM458778:QUX458784 REI458778:RET458784 ROE458778:ROP458784 RYA458778:RYL458784 SHW458778:SIH458784 SRS458778:SSD458784 TBO458778:TBZ458784 TLK458778:TLV458784 TVG458778:TVR458784 UFC458778:UFN458784 UOY458778:UPJ458784 UYU458778:UZF458784 VIQ458778:VJB458784 VSM458778:VSX458784 WCI458778:WCT458784 WME458778:WMP458784 WWA458778:WWL458784 JO524314:JZ524320 TK524314:TV524320 ADG524314:ADR524320 ANC524314:ANN524320 AWY524314:AXJ524320 BGU524314:BHF524320 BQQ524314:BRB524320 CAM524314:CAX524320 CKI524314:CKT524320 CUE524314:CUP524320 DEA524314:DEL524320 DNW524314:DOH524320 DXS524314:DYD524320 EHO524314:EHZ524320 ERK524314:ERV524320 FBG524314:FBR524320 FLC524314:FLN524320 FUY524314:FVJ524320 GEU524314:GFF524320 GOQ524314:GPB524320 GYM524314:GYX524320 HII524314:HIT524320 HSE524314:HSP524320 ICA524314:ICL524320 ILW524314:IMH524320 IVS524314:IWD524320 JFO524314:JFZ524320 JPK524314:JPV524320 JZG524314:JZR524320 KJC524314:KJN524320 KSY524314:KTJ524320 LCU524314:LDF524320 LMQ524314:LNB524320 LWM524314:LWX524320 MGI524314:MGT524320 MQE524314:MQP524320 NAA524314:NAL524320 NJW524314:NKH524320 NTS524314:NUD524320 ODO524314:ODZ524320 ONK524314:ONV524320 OXG524314:OXR524320 PHC524314:PHN524320 PQY524314:PRJ524320 QAU524314:QBF524320 QKQ524314:QLB524320 QUM524314:QUX524320 REI524314:RET524320 ROE524314:ROP524320 RYA524314:RYL524320 SHW524314:SIH524320 SRS524314:SSD524320 TBO524314:TBZ524320 TLK524314:TLV524320 TVG524314:TVR524320 UFC524314:UFN524320 UOY524314:UPJ524320 UYU524314:UZF524320 VIQ524314:VJB524320 VSM524314:VSX524320 WCI524314:WCT524320 WME524314:WMP524320 WWA524314:WWL524320 JO589850:JZ589856 TK589850:TV589856 ADG589850:ADR589856 ANC589850:ANN589856 AWY589850:AXJ589856 BGU589850:BHF589856 BQQ589850:BRB589856 CAM589850:CAX589856 CKI589850:CKT589856 CUE589850:CUP589856 DEA589850:DEL589856 DNW589850:DOH589856 DXS589850:DYD589856 EHO589850:EHZ589856 ERK589850:ERV589856 FBG589850:FBR589856 FLC589850:FLN589856 FUY589850:FVJ589856 GEU589850:GFF589856 GOQ589850:GPB589856 GYM589850:GYX589856 HII589850:HIT589856 HSE589850:HSP589856 ICA589850:ICL589856 ILW589850:IMH589856 IVS589850:IWD589856 JFO589850:JFZ589856 JPK589850:JPV589856 JZG589850:JZR589856 KJC589850:KJN589856 KSY589850:KTJ589856 LCU589850:LDF589856 LMQ589850:LNB589856 LWM589850:LWX589856 MGI589850:MGT589856 MQE589850:MQP589856 NAA589850:NAL589856 NJW589850:NKH589856 NTS589850:NUD589856 ODO589850:ODZ589856 ONK589850:ONV589856 OXG589850:OXR589856 PHC589850:PHN589856 PQY589850:PRJ589856 QAU589850:QBF589856 QKQ589850:QLB589856 QUM589850:QUX589856 REI589850:RET589856 ROE589850:ROP589856 RYA589850:RYL589856 SHW589850:SIH589856 SRS589850:SSD589856 TBO589850:TBZ589856 TLK589850:TLV589856 TVG589850:TVR589856 UFC589850:UFN589856 UOY589850:UPJ589856 UYU589850:UZF589856 VIQ589850:VJB589856 VSM589850:VSX589856 WCI589850:WCT589856 WME589850:WMP589856 WWA589850:WWL589856 JO655386:JZ655392 TK655386:TV655392 ADG655386:ADR655392 ANC655386:ANN655392 AWY655386:AXJ655392 BGU655386:BHF655392 BQQ655386:BRB655392 CAM655386:CAX655392 CKI655386:CKT655392 CUE655386:CUP655392 DEA655386:DEL655392 DNW655386:DOH655392 DXS655386:DYD655392 EHO655386:EHZ655392 ERK655386:ERV655392 FBG655386:FBR655392 FLC655386:FLN655392 FUY655386:FVJ655392 GEU655386:GFF655392 GOQ655386:GPB655392 GYM655386:GYX655392 HII655386:HIT655392 HSE655386:HSP655392 ICA655386:ICL655392 ILW655386:IMH655392 IVS655386:IWD655392 JFO655386:JFZ655392 JPK655386:JPV655392 JZG655386:JZR655392 KJC655386:KJN655392 KSY655386:KTJ655392 LCU655386:LDF655392 LMQ655386:LNB655392 LWM655386:LWX655392 MGI655386:MGT655392 MQE655386:MQP655392 NAA655386:NAL655392 NJW655386:NKH655392 NTS655386:NUD655392 ODO655386:ODZ655392 ONK655386:ONV655392 OXG655386:OXR655392 PHC655386:PHN655392 PQY655386:PRJ655392 QAU655386:QBF655392 QKQ655386:QLB655392 QUM655386:QUX655392 REI655386:RET655392 ROE655386:ROP655392 RYA655386:RYL655392 SHW655386:SIH655392 SRS655386:SSD655392 TBO655386:TBZ655392 TLK655386:TLV655392 TVG655386:TVR655392 UFC655386:UFN655392 UOY655386:UPJ655392 UYU655386:UZF655392 VIQ655386:VJB655392 VSM655386:VSX655392 WCI655386:WCT655392 WME655386:WMP655392 WWA655386:WWL655392 JO720922:JZ720928 TK720922:TV720928 ADG720922:ADR720928 ANC720922:ANN720928 AWY720922:AXJ720928 BGU720922:BHF720928 BQQ720922:BRB720928 CAM720922:CAX720928 CKI720922:CKT720928 CUE720922:CUP720928 DEA720922:DEL720928 DNW720922:DOH720928 DXS720922:DYD720928 EHO720922:EHZ720928 ERK720922:ERV720928 FBG720922:FBR720928 FLC720922:FLN720928 FUY720922:FVJ720928 GEU720922:GFF720928 GOQ720922:GPB720928 GYM720922:GYX720928 HII720922:HIT720928 HSE720922:HSP720928 ICA720922:ICL720928 ILW720922:IMH720928 IVS720922:IWD720928 JFO720922:JFZ720928 JPK720922:JPV720928 JZG720922:JZR720928 KJC720922:KJN720928 KSY720922:KTJ720928 LCU720922:LDF720928 LMQ720922:LNB720928 LWM720922:LWX720928 MGI720922:MGT720928 MQE720922:MQP720928 NAA720922:NAL720928 NJW720922:NKH720928 NTS720922:NUD720928 ODO720922:ODZ720928 ONK720922:ONV720928 OXG720922:OXR720928 PHC720922:PHN720928 PQY720922:PRJ720928 QAU720922:QBF720928 QKQ720922:QLB720928 QUM720922:QUX720928 REI720922:RET720928 ROE720922:ROP720928 RYA720922:RYL720928 SHW720922:SIH720928 SRS720922:SSD720928 TBO720922:TBZ720928 TLK720922:TLV720928 TVG720922:TVR720928 UFC720922:UFN720928 UOY720922:UPJ720928 UYU720922:UZF720928 VIQ720922:VJB720928 VSM720922:VSX720928 WCI720922:WCT720928 WME720922:WMP720928 WWA720922:WWL720928 JO786458:JZ786464 TK786458:TV786464 ADG786458:ADR786464 ANC786458:ANN786464 AWY786458:AXJ786464 BGU786458:BHF786464 BQQ786458:BRB786464 CAM786458:CAX786464 CKI786458:CKT786464 CUE786458:CUP786464 DEA786458:DEL786464 DNW786458:DOH786464 DXS786458:DYD786464 EHO786458:EHZ786464 ERK786458:ERV786464 FBG786458:FBR786464 FLC786458:FLN786464 FUY786458:FVJ786464 GEU786458:GFF786464 GOQ786458:GPB786464 GYM786458:GYX786464 HII786458:HIT786464 HSE786458:HSP786464 ICA786458:ICL786464 ILW786458:IMH786464 IVS786458:IWD786464 JFO786458:JFZ786464 JPK786458:JPV786464 JZG786458:JZR786464 KJC786458:KJN786464 KSY786458:KTJ786464 LCU786458:LDF786464 LMQ786458:LNB786464 LWM786458:LWX786464 MGI786458:MGT786464 MQE786458:MQP786464 NAA786458:NAL786464 NJW786458:NKH786464 NTS786458:NUD786464 ODO786458:ODZ786464 ONK786458:ONV786464 OXG786458:OXR786464 PHC786458:PHN786464 PQY786458:PRJ786464 QAU786458:QBF786464 QKQ786458:QLB786464 QUM786458:QUX786464 REI786458:RET786464 ROE786458:ROP786464 RYA786458:RYL786464 SHW786458:SIH786464 SRS786458:SSD786464 TBO786458:TBZ786464 TLK786458:TLV786464 TVG786458:TVR786464 UFC786458:UFN786464 UOY786458:UPJ786464 UYU786458:UZF786464 VIQ786458:VJB786464 VSM786458:VSX786464 WCI786458:WCT786464 WME786458:WMP786464 WWA786458:WWL786464 JO851994:JZ852000 TK851994:TV852000 ADG851994:ADR852000 ANC851994:ANN852000 AWY851994:AXJ852000 BGU851994:BHF852000 BQQ851994:BRB852000 CAM851994:CAX852000 CKI851994:CKT852000 CUE851994:CUP852000 DEA851994:DEL852000 DNW851994:DOH852000 DXS851994:DYD852000 EHO851994:EHZ852000 ERK851994:ERV852000 FBG851994:FBR852000 FLC851994:FLN852000 FUY851994:FVJ852000 GEU851994:GFF852000 GOQ851994:GPB852000 GYM851994:GYX852000 HII851994:HIT852000 HSE851994:HSP852000 ICA851994:ICL852000 ILW851994:IMH852000 IVS851994:IWD852000 JFO851994:JFZ852000 JPK851994:JPV852000 JZG851994:JZR852000 KJC851994:KJN852000 KSY851994:KTJ852000 LCU851994:LDF852000 LMQ851994:LNB852000 LWM851994:LWX852000 MGI851994:MGT852000 MQE851994:MQP852000 NAA851994:NAL852000 NJW851994:NKH852000 NTS851994:NUD852000 ODO851994:ODZ852000 ONK851994:ONV852000 OXG851994:OXR852000 PHC851994:PHN852000 PQY851994:PRJ852000 QAU851994:QBF852000 QKQ851994:QLB852000 QUM851994:QUX852000 REI851994:RET852000 ROE851994:ROP852000 RYA851994:RYL852000 SHW851994:SIH852000 SRS851994:SSD852000 TBO851994:TBZ852000 TLK851994:TLV852000 TVG851994:TVR852000 UFC851994:UFN852000 UOY851994:UPJ852000 UYU851994:UZF852000 VIQ851994:VJB852000 VSM851994:VSX852000 WCI851994:WCT852000 WME851994:WMP852000 WWA851994:WWL852000 JO917530:JZ917536 TK917530:TV917536 ADG917530:ADR917536 ANC917530:ANN917536 AWY917530:AXJ917536 BGU917530:BHF917536 BQQ917530:BRB917536 CAM917530:CAX917536 CKI917530:CKT917536 CUE917530:CUP917536 DEA917530:DEL917536 DNW917530:DOH917536 DXS917530:DYD917536 EHO917530:EHZ917536 ERK917530:ERV917536 FBG917530:FBR917536 FLC917530:FLN917536 FUY917530:FVJ917536 GEU917530:GFF917536 GOQ917530:GPB917536 GYM917530:GYX917536 HII917530:HIT917536 HSE917530:HSP917536 ICA917530:ICL917536 ILW917530:IMH917536 IVS917530:IWD917536 JFO917530:JFZ917536 JPK917530:JPV917536 JZG917530:JZR917536 KJC917530:KJN917536 KSY917530:KTJ917536 LCU917530:LDF917536 LMQ917530:LNB917536 LWM917530:LWX917536 MGI917530:MGT917536 MQE917530:MQP917536 NAA917530:NAL917536 NJW917530:NKH917536 NTS917530:NUD917536 ODO917530:ODZ917536 ONK917530:ONV917536 OXG917530:OXR917536 PHC917530:PHN917536 PQY917530:PRJ917536 QAU917530:QBF917536 QKQ917530:QLB917536 QUM917530:QUX917536 REI917530:RET917536 ROE917530:ROP917536 RYA917530:RYL917536 SHW917530:SIH917536 SRS917530:SSD917536 TBO917530:TBZ917536 TLK917530:TLV917536 TVG917530:TVR917536 UFC917530:UFN917536 UOY917530:UPJ917536 UYU917530:UZF917536 VIQ917530:VJB917536 VSM917530:VSX917536 WCI917530:WCT917536 WME917530:WMP917536 WWA917530:WWL917536 JO983066:JZ983072 TK983066:TV983072 ADG983066:ADR983072 ANC983066:ANN983072 AWY983066:AXJ983072 BGU983066:BHF983072 BQQ983066:BRB983072 CAM983066:CAX983072 CKI983066:CKT983072 CUE983066:CUP983072 DEA983066:DEL983072 DNW983066:DOH983072 DXS983066:DYD983072 EHO983066:EHZ983072 ERK983066:ERV983072 FBG983066:FBR983072 FLC983066:FLN983072 FUY983066:FVJ983072 GEU983066:GFF983072 GOQ983066:GPB983072 GYM983066:GYX983072 HII983066:HIT983072 HSE983066:HSP983072 ICA983066:ICL983072 ILW983066:IMH983072 IVS983066:IWD983072 JFO983066:JFZ983072 JPK983066:JPV983072 JZG983066:JZR983072 KJC983066:KJN983072 KSY983066:KTJ983072 LCU983066:LDF983072 LMQ983066:LNB983072 LWM983066:LWX983072 MGI983066:MGT983072 MQE983066:MQP983072 NAA983066:NAL983072 NJW983066:NKH983072 NTS983066:NUD983072 ODO983066:ODZ983072 ONK983066:ONV983072 OXG983066:OXR983072 PHC983066:PHN983072 PQY983066:PRJ983072 QAU983066:QBF983072 QKQ983066:QLB983072 QUM983066:QUX983072 REI983066:RET983072 ROE983066:ROP983072 RYA983066:RYL983072 SHW983066:SIH983072 SRS983066:SSD983072 TBO983066:TBZ983072 TLK983066:TLV983072 TVG983066:TVR983072 UFC983066:UFN983072 UOY983066:UPJ983072 UYU983066:UZF983072 VIQ983066:VJB983072 VSM983066:VSX983072 WCI983066:WCT983072 WME983066:WMP983072 ADG30:ADR32 TK30:TV32 JO30:JZ32 WWA30:WWL32 WME30:WMP32 WCI30:WCT32 VSM30:VSX32 VIQ30:VJB32 UYU30:UZF32 UOY30:UPJ32 UFC30:UFN32 TVG30:TVR32 TLK30:TLV32 TBO30:TBZ32 SRS30:SSD32 SHW30:SIH32 RYA30:RYL32 ROE30:ROP32 REI30:RET32 QUM30:QUX32 QKQ30:QLB32 QAU30:QBF32 PQY30:PRJ32 PHC30:PHN32 OXG30:OXR32 ONK30:ONV32 ODO30:ODZ32 NTS30:NUD32 NJW30:NKH32 NAA30:NAL32 MQE30:MQP32 MGI30:MGT32 LWM30:LWX32 LMQ30:LNB32 LCU30:LDF32 KSY30:KTJ32 KJC30:KJN32 JZG30:JZR32 JPK30:JPV32 JFO30:JFZ32 IVS30:IWD32 ILW30:IMH32 ICA30:ICL32 HSE30:HSP32 HII30:HIT32 GYM30:GYX32 GOQ30:GPB32 GEU30:GFF32 FUY30:FVJ32 FLC30:FLN32 FBG30:FBR32 ERK30:ERV32 EHO30:EHZ32 DXS30:DYD32 DNW30:DOH32 DEA30:DEL32 CUE30:CUP32 CKI30:CKT32 CAM30:CAX32 BQQ30:BRB32 BGU30:BHF32 AWY30:AXJ32 ANC30:ANN32 ANC26:ANN26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JO26:JZ26 TK26:TV26 ADG26:ADR26 L30:AC30 L26:AC26 L65562:AD65568 L983066:AD983072 L917530:AD917536 L851994:AD852000 L786458:AD786464 L720922:AD720928 L655386:AD655392 L589850:AD589856 L524314:AD524320 L458778:AD458784 L393242:AD393248 L327706:AD327712 L262170:AD262176 L196634:AD196640 L131098:AD131104 L31:AD32"/>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Q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Q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Q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Q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Q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Q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Q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Q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Q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Q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Q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Q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Q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Q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25 X65561 X131097 X196633 X262169 X327705 X393241 X458777 X524313 X589849 X655385 X720921 X786457 X851993 X917529 X983065 X29"/>
    <dataValidation allowBlank="1" showInputMessage="1" showErrorMessage="1" prompt="Для выбора выполните двойной щелчок левой клавиши мыши по соответствующей ячейке." sqref="S65560 JV65560 TR65560 ADN65560 ANJ65560 AXF65560 BHB65560 BQX65560 CAT65560 CKP65560 CUL65560 DEH65560 DOD65560 DXZ65560 EHV65560 ERR65560 FBN65560 FLJ65560 FVF65560 GFB65560 GOX65560 GYT65560 HIP65560 HSL65560 ICH65560 IMD65560 IVZ65560 JFV65560 JPR65560 JZN65560 KJJ65560 KTF65560 LDB65560 LMX65560 LWT65560 MGP65560 MQL65560 NAH65560 NKD65560 NTZ65560 ODV65560 ONR65560 OXN65560 PHJ65560 PRF65560 QBB65560 QKX65560 QUT65560 REP65560 ROL65560 RYH65560 SID65560 SRZ65560 TBV65560 TLR65560 TVN65560 UFJ65560 UPF65560 UZB65560 VIX65560 VST65560 WCP65560 WML65560 WWH65560 S131096 JV131096 TR131096 ADN131096 ANJ131096 AXF131096 BHB131096 BQX131096 CAT131096 CKP131096 CUL131096 DEH131096 DOD131096 DXZ131096 EHV131096 ERR131096 FBN131096 FLJ131096 FVF131096 GFB131096 GOX131096 GYT131096 HIP131096 HSL131096 ICH131096 IMD131096 IVZ131096 JFV131096 JPR131096 JZN131096 KJJ131096 KTF131096 LDB131096 LMX131096 LWT131096 MGP131096 MQL131096 NAH131096 NKD131096 NTZ131096 ODV131096 ONR131096 OXN131096 PHJ131096 PRF131096 QBB131096 QKX131096 QUT131096 REP131096 ROL131096 RYH131096 SID131096 SRZ131096 TBV131096 TLR131096 TVN131096 UFJ131096 UPF131096 UZB131096 VIX131096 VST131096 WCP131096 WML131096 WWH131096 S196632 JV196632 TR196632 ADN196632 ANJ196632 AXF196632 BHB196632 BQX196632 CAT196632 CKP196632 CUL196632 DEH196632 DOD196632 DXZ196632 EHV196632 ERR196632 FBN196632 FLJ196632 FVF196632 GFB196632 GOX196632 GYT196632 HIP196632 HSL196632 ICH196632 IMD196632 IVZ196632 JFV196632 JPR196632 JZN196632 KJJ196632 KTF196632 LDB196632 LMX196632 LWT196632 MGP196632 MQL196632 NAH196632 NKD196632 NTZ196632 ODV196632 ONR196632 OXN196632 PHJ196632 PRF196632 QBB196632 QKX196632 QUT196632 REP196632 ROL196632 RYH196632 SID196632 SRZ196632 TBV196632 TLR196632 TVN196632 UFJ196632 UPF196632 UZB196632 VIX196632 VST196632 WCP196632 WML196632 WWH196632 S262168 JV262168 TR262168 ADN262168 ANJ262168 AXF262168 BHB262168 BQX262168 CAT262168 CKP262168 CUL262168 DEH262168 DOD262168 DXZ262168 EHV262168 ERR262168 FBN262168 FLJ262168 FVF262168 GFB262168 GOX262168 GYT262168 HIP262168 HSL262168 ICH262168 IMD262168 IVZ262168 JFV262168 JPR262168 JZN262168 KJJ262168 KTF262168 LDB262168 LMX262168 LWT262168 MGP262168 MQL262168 NAH262168 NKD262168 NTZ262168 ODV262168 ONR262168 OXN262168 PHJ262168 PRF262168 QBB262168 QKX262168 QUT262168 REP262168 ROL262168 RYH262168 SID262168 SRZ262168 TBV262168 TLR262168 TVN262168 UFJ262168 UPF262168 UZB262168 VIX262168 VST262168 WCP262168 WML262168 WWH262168 S327704 JV327704 TR327704 ADN327704 ANJ327704 AXF327704 BHB327704 BQX327704 CAT327704 CKP327704 CUL327704 DEH327704 DOD327704 DXZ327704 EHV327704 ERR327704 FBN327704 FLJ327704 FVF327704 GFB327704 GOX327704 GYT327704 HIP327704 HSL327704 ICH327704 IMD327704 IVZ327704 JFV327704 JPR327704 JZN327704 KJJ327704 KTF327704 LDB327704 LMX327704 LWT327704 MGP327704 MQL327704 NAH327704 NKD327704 NTZ327704 ODV327704 ONR327704 OXN327704 PHJ327704 PRF327704 QBB327704 QKX327704 QUT327704 REP327704 ROL327704 RYH327704 SID327704 SRZ327704 TBV327704 TLR327704 TVN327704 UFJ327704 UPF327704 UZB327704 VIX327704 VST327704 WCP327704 WML327704 WWH327704 S393240 JV393240 TR393240 ADN393240 ANJ393240 AXF393240 BHB393240 BQX393240 CAT393240 CKP393240 CUL393240 DEH393240 DOD393240 DXZ393240 EHV393240 ERR393240 FBN393240 FLJ393240 FVF393240 GFB393240 GOX393240 GYT393240 HIP393240 HSL393240 ICH393240 IMD393240 IVZ393240 JFV393240 JPR393240 JZN393240 KJJ393240 KTF393240 LDB393240 LMX393240 LWT393240 MGP393240 MQL393240 NAH393240 NKD393240 NTZ393240 ODV393240 ONR393240 OXN393240 PHJ393240 PRF393240 QBB393240 QKX393240 QUT393240 REP393240 ROL393240 RYH393240 SID393240 SRZ393240 TBV393240 TLR393240 TVN393240 UFJ393240 UPF393240 UZB393240 VIX393240 VST393240 WCP393240 WML393240 WWH393240 S458776 JV458776 TR458776 ADN458776 ANJ458776 AXF458776 BHB458776 BQX458776 CAT458776 CKP458776 CUL458776 DEH458776 DOD458776 DXZ458776 EHV458776 ERR458776 FBN458776 FLJ458776 FVF458776 GFB458776 GOX458776 GYT458776 HIP458776 HSL458776 ICH458776 IMD458776 IVZ458776 JFV458776 JPR458776 JZN458776 KJJ458776 KTF458776 LDB458776 LMX458776 LWT458776 MGP458776 MQL458776 NAH458776 NKD458776 NTZ458776 ODV458776 ONR458776 OXN458776 PHJ458776 PRF458776 QBB458776 QKX458776 QUT458776 REP458776 ROL458776 RYH458776 SID458776 SRZ458776 TBV458776 TLR458776 TVN458776 UFJ458776 UPF458776 UZB458776 VIX458776 VST458776 WCP458776 WML458776 WWH458776 S524312 JV524312 TR524312 ADN524312 ANJ524312 AXF524312 BHB524312 BQX524312 CAT524312 CKP524312 CUL524312 DEH524312 DOD524312 DXZ524312 EHV524312 ERR524312 FBN524312 FLJ524312 FVF524312 GFB524312 GOX524312 GYT524312 HIP524312 HSL524312 ICH524312 IMD524312 IVZ524312 JFV524312 JPR524312 JZN524312 KJJ524312 KTF524312 LDB524312 LMX524312 LWT524312 MGP524312 MQL524312 NAH524312 NKD524312 NTZ524312 ODV524312 ONR524312 OXN524312 PHJ524312 PRF524312 QBB524312 QKX524312 QUT524312 REP524312 ROL524312 RYH524312 SID524312 SRZ524312 TBV524312 TLR524312 TVN524312 UFJ524312 UPF524312 UZB524312 VIX524312 VST524312 WCP524312 WML524312 WWH524312 S589848 JV589848 TR589848 ADN589848 ANJ589848 AXF589848 BHB589848 BQX589848 CAT589848 CKP589848 CUL589848 DEH589848 DOD589848 DXZ589848 EHV589848 ERR589848 FBN589848 FLJ589848 FVF589848 GFB589848 GOX589848 GYT589848 HIP589848 HSL589848 ICH589848 IMD589848 IVZ589848 JFV589848 JPR589848 JZN589848 KJJ589848 KTF589848 LDB589848 LMX589848 LWT589848 MGP589848 MQL589848 NAH589848 NKD589848 NTZ589848 ODV589848 ONR589848 OXN589848 PHJ589848 PRF589848 QBB589848 QKX589848 QUT589848 REP589848 ROL589848 RYH589848 SID589848 SRZ589848 TBV589848 TLR589848 TVN589848 UFJ589848 UPF589848 UZB589848 VIX589848 VST589848 WCP589848 WML589848 WWH589848 S655384 JV655384 TR655384 ADN655384 ANJ655384 AXF655384 BHB655384 BQX655384 CAT655384 CKP655384 CUL655384 DEH655384 DOD655384 DXZ655384 EHV655384 ERR655384 FBN655384 FLJ655384 FVF655384 GFB655384 GOX655384 GYT655384 HIP655384 HSL655384 ICH655384 IMD655384 IVZ655384 JFV655384 JPR655384 JZN655384 KJJ655384 KTF655384 LDB655384 LMX655384 LWT655384 MGP655384 MQL655384 NAH655384 NKD655384 NTZ655384 ODV655384 ONR655384 OXN655384 PHJ655384 PRF655384 QBB655384 QKX655384 QUT655384 REP655384 ROL655384 RYH655384 SID655384 SRZ655384 TBV655384 TLR655384 TVN655384 UFJ655384 UPF655384 UZB655384 VIX655384 VST655384 WCP655384 WML655384 WWH655384 S720920 JV720920 TR720920 ADN720920 ANJ720920 AXF720920 BHB720920 BQX720920 CAT720920 CKP720920 CUL720920 DEH720920 DOD720920 DXZ720920 EHV720920 ERR720920 FBN720920 FLJ720920 FVF720920 GFB720920 GOX720920 GYT720920 HIP720920 HSL720920 ICH720920 IMD720920 IVZ720920 JFV720920 JPR720920 JZN720920 KJJ720920 KTF720920 LDB720920 LMX720920 LWT720920 MGP720920 MQL720920 NAH720920 NKD720920 NTZ720920 ODV720920 ONR720920 OXN720920 PHJ720920 PRF720920 QBB720920 QKX720920 QUT720920 REP720920 ROL720920 RYH720920 SID720920 SRZ720920 TBV720920 TLR720920 TVN720920 UFJ720920 UPF720920 UZB720920 VIX720920 VST720920 WCP720920 WML720920 WWH720920 S786456 JV786456 TR786456 ADN786456 ANJ786456 AXF786456 BHB786456 BQX786456 CAT786456 CKP786456 CUL786456 DEH786456 DOD786456 DXZ786456 EHV786456 ERR786456 FBN786456 FLJ786456 FVF786456 GFB786456 GOX786456 GYT786456 HIP786456 HSL786456 ICH786456 IMD786456 IVZ786456 JFV786456 JPR786456 JZN786456 KJJ786456 KTF786456 LDB786456 LMX786456 LWT786456 MGP786456 MQL786456 NAH786456 NKD786456 NTZ786456 ODV786456 ONR786456 OXN786456 PHJ786456 PRF786456 QBB786456 QKX786456 QUT786456 REP786456 ROL786456 RYH786456 SID786456 SRZ786456 TBV786456 TLR786456 TVN786456 UFJ786456 UPF786456 UZB786456 VIX786456 VST786456 WCP786456 WML786456 WWH786456 S851992 JV851992 TR851992 ADN851992 ANJ851992 AXF851992 BHB851992 BQX851992 CAT851992 CKP851992 CUL851992 DEH851992 DOD851992 DXZ851992 EHV851992 ERR851992 FBN851992 FLJ851992 FVF851992 GFB851992 GOX851992 GYT851992 HIP851992 HSL851992 ICH851992 IMD851992 IVZ851992 JFV851992 JPR851992 JZN851992 KJJ851992 KTF851992 LDB851992 LMX851992 LWT851992 MGP851992 MQL851992 NAH851992 NKD851992 NTZ851992 ODV851992 ONR851992 OXN851992 PHJ851992 PRF851992 QBB851992 QKX851992 QUT851992 REP851992 ROL851992 RYH851992 SID851992 SRZ851992 TBV851992 TLR851992 TVN851992 UFJ851992 UPF851992 UZB851992 VIX851992 VST851992 WCP851992 WML851992 WWH851992 S917528 JV917528 TR917528 ADN917528 ANJ917528 AXF917528 BHB917528 BQX917528 CAT917528 CKP917528 CUL917528 DEH917528 DOD917528 DXZ917528 EHV917528 ERR917528 FBN917528 FLJ917528 FVF917528 GFB917528 GOX917528 GYT917528 HIP917528 HSL917528 ICH917528 IMD917528 IVZ917528 JFV917528 JPR917528 JZN917528 KJJ917528 KTF917528 LDB917528 LMX917528 LWT917528 MGP917528 MQL917528 NAH917528 NKD917528 NTZ917528 ODV917528 ONR917528 OXN917528 PHJ917528 PRF917528 QBB917528 QKX917528 QUT917528 REP917528 ROL917528 RYH917528 SID917528 SRZ917528 TBV917528 TLR917528 TVN917528 UFJ917528 UPF917528 UZB917528 VIX917528 VST917528 WCP917528 WML917528 WWH917528 S983064 JV983064 TR983064 ADN983064 ANJ983064 AXF983064 BHB983064 BQX983064 CAT983064 CKP983064 CUL983064 DEH983064 DOD983064 DXZ983064 EHV983064 ERR983064 FBN983064 FLJ983064 FVF983064 GFB983064 GOX983064 GYT983064 HIP983064 HSL983064 ICH983064 IMD983064 IVZ983064 JFV983064 JPR983064 JZN983064 KJJ983064 KTF983064 LDB983064 LMX983064 LWT983064 MGP983064 MQL983064 NAH983064 NKD983064 NTZ983064 ODV983064 ONR983064 OXN983064 PHJ983064 PRF983064 QBB983064 QKX983064 QUT983064 REP983064 ROL983064 RYH983064 SID983064 SRZ983064 TBV983064 TLR983064 TVN983064 UFJ983064 UPF983064 UZB983064 VIX983064 VST983064 WCP983064 WML983064 WWH983064 U524312 U589848 JX65560 TT65560 ADP65560 ANL65560 AXH65560 BHD65560 BQZ65560 CAV65560 CKR65560 CUN65560 DEJ65560 DOF65560 DYB65560 EHX65560 ERT65560 FBP65560 FLL65560 FVH65560 GFD65560 GOZ65560 GYV65560 HIR65560 HSN65560 ICJ65560 IMF65560 IWB65560 JFX65560 JPT65560 JZP65560 KJL65560 KTH65560 LDD65560 LMZ65560 LWV65560 MGR65560 MQN65560 NAJ65560 NKF65560 NUB65560 ODX65560 ONT65560 OXP65560 PHL65560 PRH65560 QBD65560 QKZ65560 QUV65560 RER65560 RON65560 RYJ65560 SIF65560 SSB65560 TBX65560 TLT65560 TVP65560 UFL65560 UPH65560 UZD65560 VIZ65560 VSV65560 WCR65560 WMN65560 WWJ65560 U655384 JX131096 TT131096 ADP131096 ANL131096 AXH131096 BHD131096 BQZ131096 CAV131096 CKR131096 CUN131096 DEJ131096 DOF131096 DYB131096 EHX131096 ERT131096 FBP131096 FLL131096 FVH131096 GFD131096 GOZ131096 GYV131096 HIR131096 HSN131096 ICJ131096 IMF131096 IWB131096 JFX131096 JPT131096 JZP131096 KJL131096 KTH131096 LDD131096 LMZ131096 LWV131096 MGR131096 MQN131096 NAJ131096 NKF131096 NUB131096 ODX131096 ONT131096 OXP131096 PHL131096 PRH131096 QBD131096 QKZ131096 QUV131096 RER131096 RON131096 RYJ131096 SIF131096 SSB131096 TBX131096 TLT131096 TVP131096 UFL131096 UPH131096 UZD131096 VIZ131096 VSV131096 WCR131096 WMN131096 WWJ131096 U720920 JX196632 TT196632 ADP196632 ANL196632 AXH196632 BHD196632 BQZ196632 CAV196632 CKR196632 CUN196632 DEJ196632 DOF196632 DYB196632 EHX196632 ERT196632 FBP196632 FLL196632 FVH196632 GFD196632 GOZ196632 GYV196632 HIR196632 HSN196632 ICJ196632 IMF196632 IWB196632 JFX196632 JPT196632 JZP196632 KJL196632 KTH196632 LDD196632 LMZ196632 LWV196632 MGR196632 MQN196632 NAJ196632 NKF196632 NUB196632 ODX196632 ONT196632 OXP196632 PHL196632 PRH196632 QBD196632 QKZ196632 QUV196632 RER196632 RON196632 RYJ196632 SIF196632 SSB196632 TBX196632 TLT196632 TVP196632 UFL196632 UPH196632 UZD196632 VIZ196632 VSV196632 WCR196632 WMN196632 WWJ196632 U786456 JX262168 TT262168 ADP262168 ANL262168 AXH262168 BHD262168 BQZ262168 CAV262168 CKR262168 CUN262168 DEJ262168 DOF262168 DYB262168 EHX262168 ERT262168 FBP262168 FLL262168 FVH262168 GFD262168 GOZ262168 GYV262168 HIR262168 HSN262168 ICJ262168 IMF262168 IWB262168 JFX262168 JPT262168 JZP262168 KJL262168 KTH262168 LDD262168 LMZ262168 LWV262168 MGR262168 MQN262168 NAJ262168 NKF262168 NUB262168 ODX262168 ONT262168 OXP262168 PHL262168 PRH262168 QBD262168 QKZ262168 QUV262168 RER262168 RON262168 RYJ262168 SIF262168 SSB262168 TBX262168 TLT262168 TVP262168 UFL262168 UPH262168 UZD262168 VIZ262168 VSV262168 WCR262168 WMN262168 WWJ262168 U851992 JX327704 TT327704 ADP327704 ANL327704 AXH327704 BHD327704 BQZ327704 CAV327704 CKR327704 CUN327704 DEJ327704 DOF327704 DYB327704 EHX327704 ERT327704 FBP327704 FLL327704 FVH327704 GFD327704 GOZ327704 GYV327704 HIR327704 HSN327704 ICJ327704 IMF327704 IWB327704 JFX327704 JPT327704 JZP327704 KJL327704 KTH327704 LDD327704 LMZ327704 LWV327704 MGR327704 MQN327704 NAJ327704 NKF327704 NUB327704 ODX327704 ONT327704 OXP327704 PHL327704 PRH327704 QBD327704 QKZ327704 QUV327704 RER327704 RON327704 RYJ327704 SIF327704 SSB327704 TBX327704 TLT327704 TVP327704 UFL327704 UPH327704 UZD327704 VIZ327704 VSV327704 WCR327704 WMN327704 WWJ327704 U917528 JX393240 TT393240 ADP393240 ANL393240 AXH393240 BHD393240 BQZ393240 CAV393240 CKR393240 CUN393240 DEJ393240 DOF393240 DYB393240 EHX393240 ERT393240 FBP393240 FLL393240 FVH393240 GFD393240 GOZ393240 GYV393240 HIR393240 HSN393240 ICJ393240 IMF393240 IWB393240 JFX393240 JPT393240 JZP393240 KJL393240 KTH393240 LDD393240 LMZ393240 LWV393240 MGR393240 MQN393240 NAJ393240 NKF393240 NUB393240 ODX393240 ONT393240 OXP393240 PHL393240 PRH393240 QBD393240 QKZ393240 QUV393240 RER393240 RON393240 RYJ393240 SIF393240 SSB393240 TBX393240 TLT393240 TVP393240 UFL393240 UPH393240 UZD393240 VIZ393240 VSV393240 WCR393240 WMN393240 WWJ393240 U983064 JX458776 TT458776 ADP458776 ANL458776 AXH458776 BHD458776 BQZ458776 CAV458776 CKR458776 CUN458776 DEJ458776 DOF458776 DYB458776 EHX458776 ERT458776 FBP458776 FLL458776 FVH458776 GFD458776 GOZ458776 GYV458776 HIR458776 HSN458776 ICJ458776 IMF458776 IWB458776 JFX458776 JPT458776 JZP458776 KJL458776 KTH458776 LDD458776 LMZ458776 LWV458776 MGR458776 MQN458776 NAJ458776 NKF458776 NUB458776 ODX458776 ONT458776 OXP458776 PHL458776 PRH458776 QBD458776 QKZ458776 QUV458776 RER458776 RON458776 RYJ458776 SIF458776 SSB458776 TBX458776 TLT458776 TVP458776 UFL458776 UPH458776 UZD458776 VIZ458776 VSV458776 WCR458776 WMN458776 WWJ458776 U65560 JX524312 TT524312 ADP524312 ANL524312 AXH524312 BHD524312 BQZ524312 CAV524312 CKR524312 CUN524312 DEJ524312 DOF524312 DYB524312 EHX524312 ERT524312 FBP524312 FLL524312 FVH524312 GFD524312 GOZ524312 GYV524312 HIR524312 HSN524312 ICJ524312 IMF524312 IWB524312 JFX524312 JPT524312 JZP524312 KJL524312 KTH524312 LDD524312 LMZ524312 LWV524312 MGR524312 MQN524312 NAJ524312 NKF524312 NUB524312 ODX524312 ONT524312 OXP524312 PHL524312 PRH524312 QBD524312 QKZ524312 QUV524312 RER524312 RON524312 RYJ524312 SIF524312 SSB524312 TBX524312 TLT524312 TVP524312 UFL524312 UPH524312 UZD524312 VIZ524312 VSV524312 WCR524312 WMN524312 WWJ524312 U131096 JX589848 TT589848 ADP589848 ANL589848 AXH589848 BHD589848 BQZ589848 CAV589848 CKR589848 CUN589848 DEJ589848 DOF589848 DYB589848 EHX589848 ERT589848 FBP589848 FLL589848 FVH589848 GFD589848 GOZ589848 GYV589848 HIR589848 HSN589848 ICJ589848 IMF589848 IWB589848 JFX589848 JPT589848 JZP589848 KJL589848 KTH589848 LDD589848 LMZ589848 LWV589848 MGR589848 MQN589848 NAJ589848 NKF589848 NUB589848 ODX589848 ONT589848 OXP589848 PHL589848 PRH589848 QBD589848 QKZ589848 QUV589848 RER589848 RON589848 RYJ589848 SIF589848 SSB589848 TBX589848 TLT589848 TVP589848 UFL589848 UPH589848 UZD589848 VIZ589848 VSV589848 WCR589848 WMN589848 WWJ589848 U196632 JX655384 TT655384 ADP655384 ANL655384 AXH655384 BHD655384 BQZ655384 CAV655384 CKR655384 CUN655384 DEJ655384 DOF655384 DYB655384 EHX655384 ERT655384 FBP655384 FLL655384 FVH655384 GFD655384 GOZ655384 GYV655384 HIR655384 HSN655384 ICJ655384 IMF655384 IWB655384 JFX655384 JPT655384 JZP655384 KJL655384 KTH655384 LDD655384 LMZ655384 LWV655384 MGR655384 MQN655384 NAJ655384 NKF655384 NUB655384 ODX655384 ONT655384 OXP655384 PHL655384 PRH655384 QBD655384 QKZ655384 QUV655384 RER655384 RON655384 RYJ655384 SIF655384 SSB655384 TBX655384 TLT655384 TVP655384 UFL655384 UPH655384 UZD655384 VIZ655384 VSV655384 WCR655384 WMN655384 WWJ655384 U262168 JX720920 TT720920 ADP720920 ANL720920 AXH720920 BHD720920 BQZ720920 CAV720920 CKR720920 CUN720920 DEJ720920 DOF720920 DYB720920 EHX720920 ERT720920 FBP720920 FLL720920 FVH720920 GFD720920 GOZ720920 GYV720920 HIR720920 HSN720920 ICJ720920 IMF720920 IWB720920 JFX720920 JPT720920 JZP720920 KJL720920 KTH720920 LDD720920 LMZ720920 LWV720920 MGR720920 MQN720920 NAJ720920 NKF720920 NUB720920 ODX720920 ONT720920 OXP720920 PHL720920 PRH720920 QBD720920 QKZ720920 QUV720920 RER720920 RON720920 RYJ720920 SIF720920 SSB720920 TBX720920 TLT720920 TVP720920 UFL720920 UPH720920 UZD720920 VIZ720920 VSV720920 WCR720920 WMN720920 WWJ720920 WWJ24 JX786456 TT786456 ADP786456 ANL786456 AXH786456 BHD786456 BQZ786456 CAV786456 CKR786456 CUN786456 DEJ786456 DOF786456 DYB786456 EHX786456 ERT786456 FBP786456 FLL786456 FVH786456 GFD786456 GOZ786456 GYV786456 HIR786456 HSN786456 ICJ786456 IMF786456 IWB786456 JFX786456 JPT786456 JZP786456 KJL786456 KTH786456 LDD786456 LMZ786456 LWV786456 MGR786456 MQN786456 NAJ786456 NKF786456 NUB786456 ODX786456 ONT786456 OXP786456 PHL786456 PRH786456 QBD786456 QKZ786456 QUV786456 RER786456 RON786456 RYJ786456 SIF786456 SSB786456 TBX786456 TLT786456 TVP786456 UFL786456 UPH786456 UZD786456 VIZ786456 VSV786456 WCR786456 WMN786456 WWJ786456 U24 JX851992 TT851992 ADP851992 ANL851992 AXH851992 BHD851992 BQZ851992 CAV851992 CKR851992 CUN851992 DEJ851992 DOF851992 DYB851992 EHX851992 ERT851992 FBP851992 FLL851992 FVH851992 GFD851992 GOZ851992 GYV851992 HIR851992 HSN851992 ICJ851992 IMF851992 IWB851992 JFX851992 JPT851992 JZP851992 KJL851992 KTH851992 LDD851992 LMZ851992 LWV851992 MGR851992 MQN851992 NAJ851992 NKF851992 NUB851992 ODX851992 ONT851992 OXP851992 PHL851992 PRH851992 QBD851992 QKZ851992 QUV851992 RER851992 RON851992 RYJ851992 SIF851992 SSB851992 TBX851992 TLT851992 TVP851992 UFL851992 UPH851992 UZD851992 VIZ851992 VSV851992 WCR851992 WMN851992 WWJ851992 JX917528 TT917528 ADP917528 ANL917528 AXH917528 BHD917528 BQZ917528 CAV917528 CKR917528 CUN917528 DEJ917528 DOF917528 DYB917528 EHX917528 ERT917528 FBP917528 FLL917528 FVH917528 GFD917528 GOZ917528 GYV917528 HIR917528 HSN917528 ICJ917528 IMF917528 IWB917528 JFX917528 JPT917528 JZP917528 KJL917528 KTH917528 LDD917528 LMZ917528 LWV917528 MGR917528 MQN917528 NAJ917528 NKF917528 NUB917528 ODX917528 ONT917528 OXP917528 PHL917528 PRH917528 QBD917528 QKZ917528 QUV917528 RER917528 RON917528 RYJ917528 SIF917528 SSB917528 TBX917528 TLT917528 TVP917528 UFL917528 UPH917528 UZD917528 VIZ917528 VSV917528 WCR917528 WMN917528 WWJ917528 WWJ983064 JX983064 TT983064 ADP983064 ANL983064 AXH983064 BHD983064 BQZ983064 CAV983064 CKR983064 CUN983064 DEJ983064 DOF983064 DYB983064 EHX983064 ERT983064 FBP983064 FLL983064 FVH983064 GFD983064 GOZ983064 GYV983064 HIR983064 HSN983064 ICJ983064 IMF983064 IWB983064 JFX983064 JPT983064 JZP983064 KJL983064 KTH983064 LDD983064 LMZ983064 LWV983064 MGR983064 MQN983064 NAJ983064 NKF983064 NUB983064 ODX983064 ONT983064 OXP983064 PHL983064 PRH983064 QBD983064 QKZ983064 QUV983064 RER983064 RON983064 RYJ983064 SIF983064 SSB983064 TBX983064 TLT983064 TVP983064 UFL983064 UPH983064 UZD983064 VIZ983064 VSV983064 WCR983064 WMN983064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4 U393240 U28 S24 JV28 S28 WWJ28 WMN28 WCR28 VSV28 VIZ28 UZD28 UPH28 UFL28 TVP28 TLT28 TBX28 SSB28 SIF28 RYJ28 RON28 RER28 QUV28 QKZ28 QBD28 PRH28 PHL28 OXP28 ONT28 ODX28 NUB28 NKF28 NAJ28 MQN28 MGR28 LWV28 LMZ28 LDD28 KTH28 KJL28 JZP28 JPT28 JFX28 IWB28 IMF28 ICJ28 HSN28 HIR28 GYV28 GOZ28 GFD28 FVH28 FLL28 FBP28 ERT28 EHX28 DYB28 DOF28 DEJ28 CUN28 CKR28 CAV28 BQZ28 BHD28 AXH28 ANL28 ADP28 TT28 TR28 JX28 WWH28 WML28 WCP28 VST28 VIX28 UZB28 UPF28 UFJ28 TVN28 TLR28 TBV28 SRZ28 SID28 RYH28 ROL28 REP28 QUT28 QKX28 QBB28 PRF28 PHJ28 OXN28 ONR28 ODV28 NTZ28 NKD28 NAH28 MQL28 MGP28 LWT28 LMX28 LDB28 KTF28 KJJ28 JZN28 JPR28 JFV28 IVZ28 IMD28 ICH28 HSL28 HIP28 GYT28 GOX28 GFB28 FVF28 FLJ28 FBN28 ERR28 EHV28 DXZ28 DOD28 DEH28 CUL28 CKP28 CAT28 BQX28 BHB28 AXF28 ANJ28 ADN28 U458776 Z65560 Z131096 Z196632 Z262168 Z327704 Z393240 Z458776 Z524312 Z589848 Z655384 Z720920 Z786456 Z851992 Z917528 Z983064 AB524312 AB589848 AB655384 AB720920 AB786456 AB851992 AB917528 AB983064 AB65560 AB131096 AB196632 AB262168 AB24 AB327704 AB393240 Z24 AB458776 AB28 Z2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R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R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R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R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R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R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R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R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R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R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R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R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R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R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WWI983064 T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T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T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T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T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T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T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T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T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T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T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T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T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T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T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R28 WWI28 WMM28 WCQ28 VSU28 VIY28 UZC28 UPG28 UFK28 TVO28 TLS28 TBW28 SSA28 SIE28 RYI28 ROM28 REQ28 QUU28 QKY28 QBC28 PRG28 PHK28 OXO28 ONS28 ODW28 NUA28 NKE28 NAI28 MQM28 MGQ28 LWU28 LMY28 LDC28 KTG28 KJK28 JZO28 JPS28 JFW28 IWA28 IME28 ICI28 HSM28 HIQ28 GYU28 GOY28 GFC28 FVG28 FLK28 FBO28 ERS28 EHW28 DYA28 DOE28 DEI28 CUM28 CKQ28 CAU28 BQY28 BHC28 AXG28 ANK28 ADO28 TS28 JW28 T28 WWG28 WMK28 WCO28 VSS28 VIW28 UZA28 UPE28 UFI28 TVM28 TLQ28 TBU28 SRY28 SIC28 RYG28 ROK28 REO28 QUS28 QKW28 QBA28 PRE28 PHI28 OXM28 ONQ28 ODU28 NTY28 NKC28 NAG28 MQK28 MGO28 LWS28 LMW28 LDA28 KTE28 KJI28 JZM28 JPQ28 JFU28 IVY28 IMC28 ICG28 HSK28 HIO28 GYS28 GOW28 GFA28 FVE28 FLI28 FBM28 ERQ28 EHU28 DXY28 DOC28 DEG28 CUK28 CKO28 CAS28 BQW28 BHA28 AXE28 ANI28 ADM28 TQ28 JU28 Y65560 Y131096 Y196632 Y262168 Y327704 Y393240 Y458776 Y524312 Y589848 Y655384 Y720920 Y786456 Y851992 Y917528 Y983064 AA65560 AA131096 AA196632 AA262168 AA327704 AA393240 AA458776 AA524312 AA589848 AA655384 AA720920 AA786456 AA851992 AA917528 AA983064 Y24 Y28 AA28"/>
    <dataValidation type="list" allowBlank="1" showInputMessage="1" showErrorMessage="1" errorTitle="Ошибка" error="Выберите значение из списка" sqref="WWB983064 M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M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M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M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M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M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M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M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M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M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M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M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M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M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M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JP28 TL28 ADH28 AND28 AWZ28 M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9:JY65559 TN65559:TU65559 ADJ65559:ADQ65559 ANF65559:ANM65559 AXB65559:AXI65559 BGX65559:BHE65559 BQT65559:BRA65559 CAP65559:CAW65559 CKL65559:CKS65559 CUH65559:CUO65559 DED65559:DEK65559 DNZ65559:DOG65559 DXV65559:DYC65559 EHR65559:EHY65559 ERN65559:ERU65559 FBJ65559:FBQ65559 FLF65559:FLM65559 FVB65559:FVI65559 GEX65559:GFE65559 GOT65559:GPA65559 GYP65559:GYW65559 HIL65559:HIS65559 HSH65559:HSO65559 ICD65559:ICK65559 ILZ65559:IMG65559 IVV65559:IWC65559 JFR65559:JFY65559 JPN65559:JPU65559 JZJ65559:JZQ65559 KJF65559:KJM65559 KTB65559:KTI65559 LCX65559:LDE65559 LMT65559:LNA65559 LWP65559:LWW65559 MGL65559:MGS65559 MQH65559:MQO65559 NAD65559:NAK65559 NJZ65559:NKG65559 NTV65559:NUC65559 ODR65559:ODY65559 ONN65559:ONU65559 OXJ65559:OXQ65559 PHF65559:PHM65559 PRB65559:PRI65559 QAX65559:QBE65559 QKT65559:QLA65559 QUP65559:QUW65559 REL65559:RES65559 ROH65559:ROO65559 RYD65559:RYK65559 SHZ65559:SIG65559 SRV65559:SSC65559 TBR65559:TBY65559 TLN65559:TLU65559 TVJ65559:TVQ65559 UFF65559:UFM65559 UPB65559:UPI65559 UYX65559:UZE65559 VIT65559:VJA65559 VSP65559:VSW65559 WCL65559:WCS65559 WMH65559:WMO65559 WWD65559:WWK65559 JR131095:JY131095 TN131095:TU131095 ADJ131095:ADQ131095 ANF131095:ANM131095 AXB131095:AXI131095 BGX131095:BHE131095 BQT131095:BRA131095 CAP131095:CAW131095 CKL131095:CKS131095 CUH131095:CUO131095 DED131095:DEK131095 DNZ131095:DOG131095 DXV131095:DYC131095 EHR131095:EHY131095 ERN131095:ERU131095 FBJ131095:FBQ131095 FLF131095:FLM131095 FVB131095:FVI131095 GEX131095:GFE131095 GOT131095:GPA131095 GYP131095:GYW131095 HIL131095:HIS131095 HSH131095:HSO131095 ICD131095:ICK131095 ILZ131095:IMG131095 IVV131095:IWC131095 JFR131095:JFY131095 JPN131095:JPU131095 JZJ131095:JZQ131095 KJF131095:KJM131095 KTB131095:KTI131095 LCX131095:LDE131095 LMT131095:LNA131095 LWP131095:LWW131095 MGL131095:MGS131095 MQH131095:MQO131095 NAD131095:NAK131095 NJZ131095:NKG131095 NTV131095:NUC131095 ODR131095:ODY131095 ONN131095:ONU131095 OXJ131095:OXQ131095 PHF131095:PHM131095 PRB131095:PRI131095 QAX131095:QBE131095 QKT131095:QLA131095 QUP131095:QUW131095 REL131095:RES131095 ROH131095:ROO131095 RYD131095:RYK131095 SHZ131095:SIG131095 SRV131095:SSC131095 TBR131095:TBY131095 TLN131095:TLU131095 TVJ131095:TVQ131095 UFF131095:UFM131095 UPB131095:UPI131095 UYX131095:UZE131095 VIT131095:VJA131095 VSP131095:VSW131095 WCL131095:WCS131095 WMH131095:WMO131095 WWD131095:WWK131095 JR196631:JY196631 TN196631:TU196631 ADJ196631:ADQ196631 ANF196631:ANM196631 AXB196631:AXI196631 BGX196631:BHE196631 BQT196631:BRA196631 CAP196631:CAW196631 CKL196631:CKS196631 CUH196631:CUO196631 DED196631:DEK196631 DNZ196631:DOG196631 DXV196631:DYC196631 EHR196631:EHY196631 ERN196631:ERU196631 FBJ196631:FBQ196631 FLF196631:FLM196631 FVB196631:FVI196631 GEX196631:GFE196631 GOT196631:GPA196631 GYP196631:GYW196631 HIL196631:HIS196631 HSH196631:HSO196631 ICD196631:ICK196631 ILZ196631:IMG196631 IVV196631:IWC196631 JFR196631:JFY196631 JPN196631:JPU196631 JZJ196631:JZQ196631 KJF196631:KJM196631 KTB196631:KTI196631 LCX196631:LDE196631 LMT196631:LNA196631 LWP196631:LWW196631 MGL196631:MGS196631 MQH196631:MQO196631 NAD196631:NAK196631 NJZ196631:NKG196631 NTV196631:NUC196631 ODR196631:ODY196631 ONN196631:ONU196631 OXJ196631:OXQ196631 PHF196631:PHM196631 PRB196631:PRI196631 QAX196631:QBE196631 QKT196631:QLA196631 QUP196631:QUW196631 REL196631:RES196631 ROH196631:ROO196631 RYD196631:RYK196631 SHZ196631:SIG196631 SRV196631:SSC196631 TBR196631:TBY196631 TLN196631:TLU196631 TVJ196631:TVQ196631 UFF196631:UFM196631 UPB196631:UPI196631 UYX196631:UZE196631 VIT196631:VJA196631 VSP196631:VSW196631 WCL196631:WCS196631 WMH196631:WMO196631 WWD196631:WWK196631 JR262167:JY262167 TN262167:TU262167 ADJ262167:ADQ262167 ANF262167:ANM262167 AXB262167:AXI262167 BGX262167:BHE262167 BQT262167:BRA262167 CAP262167:CAW262167 CKL262167:CKS262167 CUH262167:CUO262167 DED262167:DEK262167 DNZ262167:DOG262167 DXV262167:DYC262167 EHR262167:EHY262167 ERN262167:ERU262167 FBJ262167:FBQ262167 FLF262167:FLM262167 FVB262167:FVI262167 GEX262167:GFE262167 GOT262167:GPA262167 GYP262167:GYW262167 HIL262167:HIS262167 HSH262167:HSO262167 ICD262167:ICK262167 ILZ262167:IMG262167 IVV262167:IWC262167 JFR262167:JFY262167 JPN262167:JPU262167 JZJ262167:JZQ262167 KJF262167:KJM262167 KTB262167:KTI262167 LCX262167:LDE262167 LMT262167:LNA262167 LWP262167:LWW262167 MGL262167:MGS262167 MQH262167:MQO262167 NAD262167:NAK262167 NJZ262167:NKG262167 NTV262167:NUC262167 ODR262167:ODY262167 ONN262167:ONU262167 OXJ262167:OXQ262167 PHF262167:PHM262167 PRB262167:PRI262167 QAX262167:QBE262167 QKT262167:QLA262167 QUP262167:QUW262167 REL262167:RES262167 ROH262167:ROO262167 RYD262167:RYK262167 SHZ262167:SIG262167 SRV262167:SSC262167 TBR262167:TBY262167 TLN262167:TLU262167 TVJ262167:TVQ262167 UFF262167:UFM262167 UPB262167:UPI262167 UYX262167:UZE262167 VIT262167:VJA262167 VSP262167:VSW262167 WCL262167:WCS262167 WMH262167:WMO262167 WWD262167:WWK262167 JR327703:JY327703 TN327703:TU327703 ADJ327703:ADQ327703 ANF327703:ANM327703 AXB327703:AXI327703 BGX327703:BHE327703 BQT327703:BRA327703 CAP327703:CAW327703 CKL327703:CKS327703 CUH327703:CUO327703 DED327703:DEK327703 DNZ327703:DOG327703 DXV327703:DYC327703 EHR327703:EHY327703 ERN327703:ERU327703 FBJ327703:FBQ327703 FLF327703:FLM327703 FVB327703:FVI327703 GEX327703:GFE327703 GOT327703:GPA327703 GYP327703:GYW327703 HIL327703:HIS327703 HSH327703:HSO327703 ICD327703:ICK327703 ILZ327703:IMG327703 IVV327703:IWC327703 JFR327703:JFY327703 JPN327703:JPU327703 JZJ327703:JZQ327703 KJF327703:KJM327703 KTB327703:KTI327703 LCX327703:LDE327703 LMT327703:LNA327703 LWP327703:LWW327703 MGL327703:MGS327703 MQH327703:MQO327703 NAD327703:NAK327703 NJZ327703:NKG327703 NTV327703:NUC327703 ODR327703:ODY327703 ONN327703:ONU327703 OXJ327703:OXQ327703 PHF327703:PHM327703 PRB327703:PRI327703 QAX327703:QBE327703 QKT327703:QLA327703 QUP327703:QUW327703 REL327703:RES327703 ROH327703:ROO327703 RYD327703:RYK327703 SHZ327703:SIG327703 SRV327703:SSC327703 TBR327703:TBY327703 TLN327703:TLU327703 TVJ327703:TVQ327703 UFF327703:UFM327703 UPB327703:UPI327703 UYX327703:UZE327703 VIT327703:VJA327703 VSP327703:VSW327703 WCL327703:WCS327703 WMH327703:WMO327703 WWD327703:WWK327703 JR393239:JY393239 TN393239:TU393239 ADJ393239:ADQ393239 ANF393239:ANM393239 AXB393239:AXI393239 BGX393239:BHE393239 BQT393239:BRA393239 CAP393239:CAW393239 CKL393239:CKS393239 CUH393239:CUO393239 DED393239:DEK393239 DNZ393239:DOG393239 DXV393239:DYC393239 EHR393239:EHY393239 ERN393239:ERU393239 FBJ393239:FBQ393239 FLF393239:FLM393239 FVB393239:FVI393239 GEX393239:GFE393239 GOT393239:GPA393239 GYP393239:GYW393239 HIL393239:HIS393239 HSH393239:HSO393239 ICD393239:ICK393239 ILZ393239:IMG393239 IVV393239:IWC393239 JFR393239:JFY393239 JPN393239:JPU393239 JZJ393239:JZQ393239 KJF393239:KJM393239 KTB393239:KTI393239 LCX393239:LDE393239 LMT393239:LNA393239 LWP393239:LWW393239 MGL393239:MGS393239 MQH393239:MQO393239 NAD393239:NAK393239 NJZ393239:NKG393239 NTV393239:NUC393239 ODR393239:ODY393239 ONN393239:ONU393239 OXJ393239:OXQ393239 PHF393239:PHM393239 PRB393239:PRI393239 QAX393239:QBE393239 QKT393239:QLA393239 QUP393239:QUW393239 REL393239:RES393239 ROH393239:ROO393239 RYD393239:RYK393239 SHZ393239:SIG393239 SRV393239:SSC393239 TBR393239:TBY393239 TLN393239:TLU393239 TVJ393239:TVQ393239 UFF393239:UFM393239 UPB393239:UPI393239 UYX393239:UZE393239 VIT393239:VJA393239 VSP393239:VSW393239 WCL393239:WCS393239 WMH393239:WMO393239 WWD393239:WWK393239 JR458775:JY458775 TN458775:TU458775 ADJ458775:ADQ458775 ANF458775:ANM458775 AXB458775:AXI458775 BGX458775:BHE458775 BQT458775:BRA458775 CAP458775:CAW458775 CKL458775:CKS458775 CUH458775:CUO458775 DED458775:DEK458775 DNZ458775:DOG458775 DXV458775:DYC458775 EHR458775:EHY458775 ERN458775:ERU458775 FBJ458775:FBQ458775 FLF458775:FLM458775 FVB458775:FVI458775 GEX458775:GFE458775 GOT458775:GPA458775 GYP458775:GYW458775 HIL458775:HIS458775 HSH458775:HSO458775 ICD458775:ICK458775 ILZ458775:IMG458775 IVV458775:IWC458775 JFR458775:JFY458775 JPN458775:JPU458775 JZJ458775:JZQ458775 KJF458775:KJM458775 KTB458775:KTI458775 LCX458775:LDE458775 LMT458775:LNA458775 LWP458775:LWW458775 MGL458775:MGS458775 MQH458775:MQO458775 NAD458775:NAK458775 NJZ458775:NKG458775 NTV458775:NUC458775 ODR458775:ODY458775 ONN458775:ONU458775 OXJ458775:OXQ458775 PHF458775:PHM458775 PRB458775:PRI458775 QAX458775:QBE458775 QKT458775:QLA458775 QUP458775:QUW458775 REL458775:RES458775 ROH458775:ROO458775 RYD458775:RYK458775 SHZ458775:SIG458775 SRV458775:SSC458775 TBR458775:TBY458775 TLN458775:TLU458775 TVJ458775:TVQ458775 UFF458775:UFM458775 UPB458775:UPI458775 UYX458775:UZE458775 VIT458775:VJA458775 VSP458775:VSW458775 WCL458775:WCS458775 WMH458775:WMO458775 WWD458775:WWK458775 JR524311:JY524311 TN524311:TU524311 ADJ524311:ADQ524311 ANF524311:ANM524311 AXB524311:AXI524311 BGX524311:BHE524311 BQT524311:BRA524311 CAP524311:CAW524311 CKL524311:CKS524311 CUH524311:CUO524311 DED524311:DEK524311 DNZ524311:DOG524311 DXV524311:DYC524311 EHR524311:EHY524311 ERN524311:ERU524311 FBJ524311:FBQ524311 FLF524311:FLM524311 FVB524311:FVI524311 GEX524311:GFE524311 GOT524311:GPA524311 GYP524311:GYW524311 HIL524311:HIS524311 HSH524311:HSO524311 ICD524311:ICK524311 ILZ524311:IMG524311 IVV524311:IWC524311 JFR524311:JFY524311 JPN524311:JPU524311 JZJ524311:JZQ524311 KJF524311:KJM524311 KTB524311:KTI524311 LCX524311:LDE524311 LMT524311:LNA524311 LWP524311:LWW524311 MGL524311:MGS524311 MQH524311:MQO524311 NAD524311:NAK524311 NJZ524311:NKG524311 NTV524311:NUC524311 ODR524311:ODY524311 ONN524311:ONU524311 OXJ524311:OXQ524311 PHF524311:PHM524311 PRB524311:PRI524311 QAX524311:QBE524311 QKT524311:QLA524311 QUP524311:QUW524311 REL524311:RES524311 ROH524311:ROO524311 RYD524311:RYK524311 SHZ524311:SIG524311 SRV524311:SSC524311 TBR524311:TBY524311 TLN524311:TLU524311 TVJ524311:TVQ524311 UFF524311:UFM524311 UPB524311:UPI524311 UYX524311:UZE524311 VIT524311:VJA524311 VSP524311:VSW524311 WCL524311:WCS524311 WMH524311:WMO524311 WWD524311:WWK524311 JR589847:JY589847 TN589847:TU589847 ADJ589847:ADQ589847 ANF589847:ANM589847 AXB589847:AXI589847 BGX589847:BHE589847 BQT589847:BRA589847 CAP589847:CAW589847 CKL589847:CKS589847 CUH589847:CUO589847 DED589847:DEK589847 DNZ589847:DOG589847 DXV589847:DYC589847 EHR589847:EHY589847 ERN589847:ERU589847 FBJ589847:FBQ589847 FLF589847:FLM589847 FVB589847:FVI589847 GEX589847:GFE589847 GOT589847:GPA589847 GYP589847:GYW589847 HIL589847:HIS589847 HSH589847:HSO589847 ICD589847:ICK589847 ILZ589847:IMG589847 IVV589847:IWC589847 JFR589847:JFY589847 JPN589847:JPU589847 JZJ589847:JZQ589847 KJF589847:KJM589847 KTB589847:KTI589847 LCX589847:LDE589847 LMT589847:LNA589847 LWP589847:LWW589847 MGL589847:MGS589847 MQH589847:MQO589847 NAD589847:NAK589847 NJZ589847:NKG589847 NTV589847:NUC589847 ODR589847:ODY589847 ONN589847:ONU589847 OXJ589847:OXQ589847 PHF589847:PHM589847 PRB589847:PRI589847 QAX589847:QBE589847 QKT589847:QLA589847 QUP589847:QUW589847 REL589847:RES589847 ROH589847:ROO589847 RYD589847:RYK589847 SHZ589847:SIG589847 SRV589847:SSC589847 TBR589847:TBY589847 TLN589847:TLU589847 TVJ589847:TVQ589847 UFF589847:UFM589847 UPB589847:UPI589847 UYX589847:UZE589847 VIT589847:VJA589847 VSP589847:VSW589847 WCL589847:WCS589847 WMH589847:WMO589847 WWD589847:WWK589847 JR655383:JY655383 TN655383:TU655383 ADJ655383:ADQ655383 ANF655383:ANM655383 AXB655383:AXI655383 BGX655383:BHE655383 BQT655383:BRA655383 CAP655383:CAW655383 CKL655383:CKS655383 CUH655383:CUO655383 DED655383:DEK655383 DNZ655383:DOG655383 DXV655383:DYC655383 EHR655383:EHY655383 ERN655383:ERU655383 FBJ655383:FBQ655383 FLF655383:FLM655383 FVB655383:FVI655383 GEX655383:GFE655383 GOT655383:GPA655383 GYP655383:GYW655383 HIL655383:HIS655383 HSH655383:HSO655383 ICD655383:ICK655383 ILZ655383:IMG655383 IVV655383:IWC655383 JFR655383:JFY655383 JPN655383:JPU655383 JZJ655383:JZQ655383 KJF655383:KJM655383 KTB655383:KTI655383 LCX655383:LDE655383 LMT655383:LNA655383 LWP655383:LWW655383 MGL655383:MGS655383 MQH655383:MQO655383 NAD655383:NAK655383 NJZ655383:NKG655383 NTV655383:NUC655383 ODR655383:ODY655383 ONN655383:ONU655383 OXJ655383:OXQ655383 PHF655383:PHM655383 PRB655383:PRI655383 QAX655383:QBE655383 QKT655383:QLA655383 QUP655383:QUW655383 REL655383:RES655383 ROH655383:ROO655383 RYD655383:RYK655383 SHZ655383:SIG655383 SRV655383:SSC655383 TBR655383:TBY655383 TLN655383:TLU655383 TVJ655383:TVQ655383 UFF655383:UFM655383 UPB655383:UPI655383 UYX655383:UZE655383 VIT655383:VJA655383 VSP655383:VSW655383 WCL655383:WCS655383 WMH655383:WMO655383 WWD655383:WWK655383 JR720919:JY720919 TN720919:TU720919 ADJ720919:ADQ720919 ANF720919:ANM720919 AXB720919:AXI720919 BGX720919:BHE720919 BQT720919:BRA720919 CAP720919:CAW720919 CKL720919:CKS720919 CUH720919:CUO720919 DED720919:DEK720919 DNZ720919:DOG720919 DXV720919:DYC720919 EHR720919:EHY720919 ERN720919:ERU720919 FBJ720919:FBQ720919 FLF720919:FLM720919 FVB720919:FVI720919 GEX720919:GFE720919 GOT720919:GPA720919 GYP720919:GYW720919 HIL720919:HIS720919 HSH720919:HSO720919 ICD720919:ICK720919 ILZ720919:IMG720919 IVV720919:IWC720919 JFR720919:JFY720919 JPN720919:JPU720919 JZJ720919:JZQ720919 KJF720919:KJM720919 KTB720919:KTI720919 LCX720919:LDE720919 LMT720919:LNA720919 LWP720919:LWW720919 MGL720919:MGS720919 MQH720919:MQO720919 NAD720919:NAK720919 NJZ720919:NKG720919 NTV720919:NUC720919 ODR720919:ODY720919 ONN720919:ONU720919 OXJ720919:OXQ720919 PHF720919:PHM720919 PRB720919:PRI720919 QAX720919:QBE720919 QKT720919:QLA720919 QUP720919:QUW720919 REL720919:RES720919 ROH720919:ROO720919 RYD720919:RYK720919 SHZ720919:SIG720919 SRV720919:SSC720919 TBR720919:TBY720919 TLN720919:TLU720919 TVJ720919:TVQ720919 UFF720919:UFM720919 UPB720919:UPI720919 UYX720919:UZE720919 VIT720919:VJA720919 VSP720919:VSW720919 WCL720919:WCS720919 WMH720919:WMO720919 WWD720919:WWK720919 JR786455:JY786455 TN786455:TU786455 ADJ786455:ADQ786455 ANF786455:ANM786455 AXB786455:AXI786455 BGX786455:BHE786455 BQT786455:BRA786455 CAP786455:CAW786455 CKL786455:CKS786455 CUH786455:CUO786455 DED786455:DEK786455 DNZ786455:DOG786455 DXV786455:DYC786455 EHR786455:EHY786455 ERN786455:ERU786455 FBJ786455:FBQ786455 FLF786455:FLM786455 FVB786455:FVI786455 GEX786455:GFE786455 GOT786455:GPA786455 GYP786455:GYW786455 HIL786455:HIS786455 HSH786455:HSO786455 ICD786455:ICK786455 ILZ786455:IMG786455 IVV786455:IWC786455 JFR786455:JFY786455 JPN786455:JPU786455 JZJ786455:JZQ786455 KJF786455:KJM786455 KTB786455:KTI786455 LCX786455:LDE786455 LMT786455:LNA786455 LWP786455:LWW786455 MGL786455:MGS786455 MQH786455:MQO786455 NAD786455:NAK786455 NJZ786455:NKG786455 NTV786455:NUC786455 ODR786455:ODY786455 ONN786455:ONU786455 OXJ786455:OXQ786455 PHF786455:PHM786455 PRB786455:PRI786455 QAX786455:QBE786455 QKT786455:QLA786455 QUP786455:QUW786455 REL786455:RES786455 ROH786455:ROO786455 RYD786455:RYK786455 SHZ786455:SIG786455 SRV786455:SSC786455 TBR786455:TBY786455 TLN786455:TLU786455 TVJ786455:TVQ786455 UFF786455:UFM786455 UPB786455:UPI786455 UYX786455:UZE786455 VIT786455:VJA786455 VSP786455:VSW786455 WCL786455:WCS786455 WMH786455:WMO786455 WWD786455:WWK786455 JR851991:JY851991 TN851991:TU851991 ADJ851991:ADQ851991 ANF851991:ANM851991 AXB851991:AXI851991 BGX851991:BHE851991 BQT851991:BRA851991 CAP851991:CAW851991 CKL851991:CKS851991 CUH851991:CUO851991 DED851991:DEK851991 DNZ851991:DOG851991 DXV851991:DYC851991 EHR851991:EHY851991 ERN851991:ERU851991 FBJ851991:FBQ851991 FLF851991:FLM851991 FVB851991:FVI851991 GEX851991:GFE851991 GOT851991:GPA851991 GYP851991:GYW851991 HIL851991:HIS851991 HSH851991:HSO851991 ICD851991:ICK851991 ILZ851991:IMG851991 IVV851991:IWC851991 JFR851991:JFY851991 JPN851991:JPU851991 JZJ851991:JZQ851991 KJF851991:KJM851991 KTB851991:KTI851991 LCX851991:LDE851991 LMT851991:LNA851991 LWP851991:LWW851991 MGL851991:MGS851991 MQH851991:MQO851991 NAD851991:NAK851991 NJZ851991:NKG851991 NTV851991:NUC851991 ODR851991:ODY851991 ONN851991:ONU851991 OXJ851991:OXQ851991 PHF851991:PHM851991 PRB851991:PRI851991 QAX851991:QBE851991 QKT851991:QLA851991 QUP851991:QUW851991 REL851991:RES851991 ROH851991:ROO851991 RYD851991:RYK851991 SHZ851991:SIG851991 SRV851991:SSC851991 TBR851991:TBY851991 TLN851991:TLU851991 TVJ851991:TVQ851991 UFF851991:UFM851991 UPB851991:UPI851991 UYX851991:UZE851991 VIT851991:VJA851991 VSP851991:VSW851991 WCL851991:WCS851991 WMH851991:WMO851991 WWD851991:WWK851991 JR917527:JY917527 TN917527:TU917527 ADJ917527:ADQ917527 ANF917527:ANM917527 AXB917527:AXI917527 BGX917527:BHE917527 BQT917527:BRA917527 CAP917527:CAW917527 CKL917527:CKS917527 CUH917527:CUO917527 DED917527:DEK917527 DNZ917527:DOG917527 DXV917527:DYC917527 EHR917527:EHY917527 ERN917527:ERU917527 FBJ917527:FBQ917527 FLF917527:FLM917527 FVB917527:FVI917527 GEX917527:GFE917527 GOT917527:GPA917527 GYP917527:GYW917527 HIL917527:HIS917527 HSH917527:HSO917527 ICD917527:ICK917527 ILZ917527:IMG917527 IVV917527:IWC917527 JFR917527:JFY917527 JPN917527:JPU917527 JZJ917527:JZQ917527 KJF917527:KJM917527 KTB917527:KTI917527 LCX917527:LDE917527 LMT917527:LNA917527 LWP917527:LWW917527 MGL917527:MGS917527 MQH917527:MQO917527 NAD917527:NAK917527 NJZ917527:NKG917527 NTV917527:NUC917527 ODR917527:ODY917527 ONN917527:ONU917527 OXJ917527:OXQ917527 PHF917527:PHM917527 PRB917527:PRI917527 QAX917527:QBE917527 QKT917527:QLA917527 QUP917527:QUW917527 REL917527:RES917527 ROH917527:ROO917527 RYD917527:RYK917527 SHZ917527:SIG917527 SRV917527:SSC917527 TBR917527:TBY917527 TLN917527:TLU917527 TVJ917527:TVQ917527 UFF917527:UFM917527 UPB917527:UPI917527 UYX917527:UZE917527 VIT917527:VJA917527 VSP917527:VSW917527 WCL917527:WCS917527 WMH917527:WMO917527 WWD917527:WWK917527 WWD983063:WWK983063 JR983063:JY983063 TN983063:TU983063 ADJ983063:ADQ983063 ANF983063:ANM983063 AXB983063:AXI983063 BGX983063:BHE983063 BQT983063:BRA983063 CAP983063:CAW983063 CKL983063:CKS983063 CUH983063:CUO983063 DED983063:DEK983063 DNZ983063:DOG983063 DXV983063:DYC983063 EHR983063:EHY983063 ERN983063:ERU983063 FBJ983063:FBQ983063 FLF983063:FLM983063 FVB983063:FVI983063 GEX983063:GFE983063 GOT983063:GPA983063 GYP983063:GYW983063 HIL983063:HIS983063 HSH983063:HSO983063 ICD983063:ICK983063 ILZ983063:IMG983063 IVV983063:IWC983063 JFR983063:JFY983063 JPN983063:JPU983063 JZJ983063:JZQ983063 KJF983063:KJM983063 KTB983063:KTI983063 LCX983063:LDE983063 LMT983063:LNA983063 LWP983063:LWW983063 MGL983063:MGS983063 MQH983063:MQO983063 NAD983063:NAK983063 NJZ983063:NKG983063 NTV983063:NUC983063 ODR983063:ODY983063 ONN983063:ONU983063 OXJ983063:OXQ983063 PHF983063:PHM983063 PRB983063:PRI983063 QAX983063:QBE983063 QKT983063:QLA983063 QUP983063:QUW983063 REL983063:RES983063 ROH983063:ROO983063 RYD983063:RYK983063 SHZ983063:SIG983063 SRV983063:SSC983063 TBR983063:TBY983063 TLN983063:TLU983063 TVJ983063:TVQ983063 UFF983063:UFM983063 UPB983063:UPI983063 UYX983063:UZE983063 VIT983063:VJA983063 VSP983063:VSW983063 WCL983063:WCS983063 WMH983063:WMO983063 TVJ27:TVQ27 WCL27:WCS27 VSP27:VSW27 UYX27:UZE27 VIT27:VJA27 UFF27:UFM27 WWD27:WWK27 WMH27:WMO27 UPB27:UPI27 JR27:JY27 TN27:TU27 ADJ27:ADQ27 ANF27:ANM27 AXB27:AXI27 BGX27:BHE27 BQT27:BRA27 CAP27:CAW27 CKL27:CKS27 CUH27:CUO27 DED27:DEK27 DNZ27:DOG27 DXV27:DYC27 EHR27:EHY27 ERN27:ERU27 FBJ27:FBQ27 FLF27:FLM27 FVB27:FVI27 GEX27:GFE27 GOT27:GPA27 GYP27:GYW27 HIL27:HIS27 HSH27:HSO27 ICD27:ICK27 ILZ27:IMG27 IVV27:IWC27 JFR27:JFY27 JPN27:JPU27 JZJ27:JZQ27 KJF27:KJM27 KTB27:KTI27 LCX27:LDE27 LMT27:LNA27 LWP27:LWW27 MGL27:MGS27 MQH27:MQO27 NAD27:NAK27 NJZ27:NKG27 NTV27:NUC27 ODR27:ODY27 ONN27:ONU27 OXJ27:OXQ27 PHF27:PHM27 PRB27:PRI27 QAX27:QBE27 QKT27:QLA27 QUP27:QUW27 REL27:RES27 ROH27:ROO27 RYD27:RYK27 SHZ27:SIG27 SRV27:SSC27 TBR27:TBY27 TLN27:TLU27 O917527:AC917527 O851991:AC851991 O786455:AC786455 O720919:AC720919 O655383:AC655383 O589847:AC589847 O524311:AC524311 O458775:AC458775 O393239:AC393239 O327703:AC327703 O262167:AC262167 O196631:AC196631 O131095:AC131095 O65559:AC65559 O983063:AC983063">
      <formula1>kind_of_cons</formula1>
    </dataValidation>
    <dataValidation type="textLength" operator="lessThanOrEqual" allowBlank="1" showInputMessage="1" showErrorMessage="1" errorTitle="Ошибка" error="Допускается ввод не более 900 символов!" sqref="WWL983058:WWL983065 WMP983058:WMP983065 AD65554:AD65561 JZ65554:JZ65561 TV65554:TV65561 ADR65554:ADR65561 ANN65554:ANN65561 AXJ65554:AXJ65561 BHF65554:BHF65561 BRB65554:BRB65561 CAX65554:CAX65561 CKT65554:CKT65561 CUP65554:CUP65561 DEL65554:DEL65561 DOH65554:DOH65561 DYD65554:DYD65561 EHZ65554:EHZ65561 ERV65554:ERV65561 FBR65554:FBR65561 FLN65554:FLN65561 FVJ65554:FVJ65561 GFF65554:GFF65561 GPB65554:GPB65561 GYX65554:GYX65561 HIT65554:HIT65561 HSP65554:HSP65561 ICL65554:ICL65561 IMH65554:IMH65561 IWD65554:IWD65561 JFZ65554:JFZ65561 JPV65554:JPV65561 JZR65554:JZR65561 KJN65554:KJN65561 KTJ65554:KTJ65561 LDF65554:LDF65561 LNB65554:LNB65561 LWX65554:LWX65561 MGT65554:MGT65561 MQP65554:MQP65561 NAL65554:NAL65561 NKH65554:NKH65561 NUD65554:NUD65561 ODZ65554:ODZ65561 ONV65554:ONV65561 OXR65554:OXR65561 PHN65554:PHN65561 PRJ65554:PRJ65561 QBF65554:QBF65561 QLB65554:QLB65561 QUX65554:QUX65561 RET65554:RET65561 ROP65554:ROP65561 RYL65554:RYL65561 SIH65554:SIH65561 SSD65554:SSD65561 TBZ65554:TBZ65561 TLV65554:TLV65561 TVR65554:TVR65561 UFN65554:UFN65561 UPJ65554:UPJ65561 UZF65554:UZF65561 VJB65554:VJB65561 VSX65554:VSX65561 WCT65554:WCT65561 WMP65554:WMP65561 WWL65554:WWL65561 AD131090:AD131097 JZ131090:JZ131097 TV131090:TV131097 ADR131090:ADR131097 ANN131090:ANN131097 AXJ131090:AXJ131097 BHF131090:BHF131097 BRB131090:BRB131097 CAX131090:CAX131097 CKT131090:CKT131097 CUP131090:CUP131097 DEL131090:DEL131097 DOH131090:DOH131097 DYD131090:DYD131097 EHZ131090:EHZ131097 ERV131090:ERV131097 FBR131090:FBR131097 FLN131090:FLN131097 FVJ131090:FVJ131097 GFF131090:GFF131097 GPB131090:GPB131097 GYX131090:GYX131097 HIT131090:HIT131097 HSP131090:HSP131097 ICL131090:ICL131097 IMH131090:IMH131097 IWD131090:IWD131097 JFZ131090:JFZ131097 JPV131090:JPV131097 JZR131090:JZR131097 KJN131090:KJN131097 KTJ131090:KTJ131097 LDF131090:LDF131097 LNB131090:LNB131097 LWX131090:LWX131097 MGT131090:MGT131097 MQP131090:MQP131097 NAL131090:NAL131097 NKH131090:NKH131097 NUD131090:NUD131097 ODZ131090:ODZ131097 ONV131090:ONV131097 OXR131090:OXR131097 PHN131090:PHN131097 PRJ131090:PRJ131097 QBF131090:QBF131097 QLB131090:QLB131097 QUX131090:QUX131097 RET131090:RET131097 ROP131090:ROP131097 RYL131090:RYL131097 SIH131090:SIH131097 SSD131090:SSD131097 TBZ131090:TBZ131097 TLV131090:TLV131097 TVR131090:TVR131097 UFN131090:UFN131097 UPJ131090:UPJ131097 UZF131090:UZF131097 VJB131090:VJB131097 VSX131090:VSX131097 WCT131090:WCT131097 WMP131090:WMP131097 WWL131090:WWL131097 AD196626:AD196633 JZ196626:JZ196633 TV196626:TV196633 ADR196626:ADR196633 ANN196626:ANN196633 AXJ196626:AXJ196633 BHF196626:BHF196633 BRB196626:BRB196633 CAX196626:CAX196633 CKT196626:CKT196633 CUP196626:CUP196633 DEL196626:DEL196633 DOH196626:DOH196633 DYD196626:DYD196633 EHZ196626:EHZ196633 ERV196626:ERV196633 FBR196626:FBR196633 FLN196626:FLN196633 FVJ196626:FVJ196633 GFF196626:GFF196633 GPB196626:GPB196633 GYX196626:GYX196633 HIT196626:HIT196633 HSP196626:HSP196633 ICL196626:ICL196633 IMH196626:IMH196633 IWD196626:IWD196633 JFZ196626:JFZ196633 JPV196626:JPV196633 JZR196626:JZR196633 KJN196626:KJN196633 KTJ196626:KTJ196633 LDF196626:LDF196633 LNB196626:LNB196633 LWX196626:LWX196633 MGT196626:MGT196633 MQP196626:MQP196633 NAL196626:NAL196633 NKH196626:NKH196633 NUD196626:NUD196633 ODZ196626:ODZ196633 ONV196626:ONV196633 OXR196626:OXR196633 PHN196626:PHN196633 PRJ196626:PRJ196633 QBF196626:QBF196633 QLB196626:QLB196633 QUX196626:QUX196633 RET196626:RET196633 ROP196626:ROP196633 RYL196626:RYL196633 SIH196626:SIH196633 SSD196626:SSD196633 TBZ196626:TBZ196633 TLV196626:TLV196633 TVR196626:TVR196633 UFN196626:UFN196633 UPJ196626:UPJ196633 UZF196626:UZF196633 VJB196626:VJB196633 VSX196626:VSX196633 WCT196626:WCT196633 WMP196626:WMP196633 WWL196626:WWL196633 AD262162:AD262169 JZ262162:JZ262169 TV262162:TV262169 ADR262162:ADR262169 ANN262162:ANN262169 AXJ262162:AXJ262169 BHF262162:BHF262169 BRB262162:BRB262169 CAX262162:CAX262169 CKT262162:CKT262169 CUP262162:CUP262169 DEL262162:DEL262169 DOH262162:DOH262169 DYD262162:DYD262169 EHZ262162:EHZ262169 ERV262162:ERV262169 FBR262162:FBR262169 FLN262162:FLN262169 FVJ262162:FVJ262169 GFF262162:GFF262169 GPB262162:GPB262169 GYX262162:GYX262169 HIT262162:HIT262169 HSP262162:HSP262169 ICL262162:ICL262169 IMH262162:IMH262169 IWD262162:IWD262169 JFZ262162:JFZ262169 JPV262162:JPV262169 JZR262162:JZR262169 KJN262162:KJN262169 KTJ262162:KTJ262169 LDF262162:LDF262169 LNB262162:LNB262169 LWX262162:LWX262169 MGT262162:MGT262169 MQP262162:MQP262169 NAL262162:NAL262169 NKH262162:NKH262169 NUD262162:NUD262169 ODZ262162:ODZ262169 ONV262162:ONV262169 OXR262162:OXR262169 PHN262162:PHN262169 PRJ262162:PRJ262169 QBF262162:QBF262169 QLB262162:QLB262169 QUX262162:QUX262169 RET262162:RET262169 ROP262162:ROP262169 RYL262162:RYL262169 SIH262162:SIH262169 SSD262162:SSD262169 TBZ262162:TBZ262169 TLV262162:TLV262169 TVR262162:TVR262169 UFN262162:UFN262169 UPJ262162:UPJ262169 UZF262162:UZF262169 VJB262162:VJB262169 VSX262162:VSX262169 WCT262162:WCT262169 WMP262162:WMP262169 WWL262162:WWL262169 AD327698:AD327705 JZ327698:JZ327705 TV327698:TV327705 ADR327698:ADR327705 ANN327698:ANN327705 AXJ327698:AXJ327705 BHF327698:BHF327705 BRB327698:BRB327705 CAX327698:CAX327705 CKT327698:CKT327705 CUP327698:CUP327705 DEL327698:DEL327705 DOH327698:DOH327705 DYD327698:DYD327705 EHZ327698:EHZ327705 ERV327698:ERV327705 FBR327698:FBR327705 FLN327698:FLN327705 FVJ327698:FVJ327705 GFF327698:GFF327705 GPB327698:GPB327705 GYX327698:GYX327705 HIT327698:HIT327705 HSP327698:HSP327705 ICL327698:ICL327705 IMH327698:IMH327705 IWD327698:IWD327705 JFZ327698:JFZ327705 JPV327698:JPV327705 JZR327698:JZR327705 KJN327698:KJN327705 KTJ327698:KTJ327705 LDF327698:LDF327705 LNB327698:LNB327705 LWX327698:LWX327705 MGT327698:MGT327705 MQP327698:MQP327705 NAL327698:NAL327705 NKH327698:NKH327705 NUD327698:NUD327705 ODZ327698:ODZ327705 ONV327698:ONV327705 OXR327698:OXR327705 PHN327698:PHN327705 PRJ327698:PRJ327705 QBF327698:QBF327705 QLB327698:QLB327705 QUX327698:QUX327705 RET327698:RET327705 ROP327698:ROP327705 RYL327698:RYL327705 SIH327698:SIH327705 SSD327698:SSD327705 TBZ327698:TBZ327705 TLV327698:TLV327705 TVR327698:TVR327705 UFN327698:UFN327705 UPJ327698:UPJ327705 UZF327698:UZF327705 VJB327698:VJB327705 VSX327698:VSX327705 WCT327698:WCT327705 WMP327698:WMP327705 WWL327698:WWL327705 AD393234:AD393241 JZ393234:JZ393241 TV393234:TV393241 ADR393234:ADR393241 ANN393234:ANN393241 AXJ393234:AXJ393241 BHF393234:BHF393241 BRB393234:BRB393241 CAX393234:CAX393241 CKT393234:CKT393241 CUP393234:CUP393241 DEL393234:DEL393241 DOH393234:DOH393241 DYD393234:DYD393241 EHZ393234:EHZ393241 ERV393234:ERV393241 FBR393234:FBR393241 FLN393234:FLN393241 FVJ393234:FVJ393241 GFF393234:GFF393241 GPB393234:GPB393241 GYX393234:GYX393241 HIT393234:HIT393241 HSP393234:HSP393241 ICL393234:ICL393241 IMH393234:IMH393241 IWD393234:IWD393241 JFZ393234:JFZ393241 JPV393234:JPV393241 JZR393234:JZR393241 KJN393234:KJN393241 KTJ393234:KTJ393241 LDF393234:LDF393241 LNB393234:LNB393241 LWX393234:LWX393241 MGT393234:MGT393241 MQP393234:MQP393241 NAL393234:NAL393241 NKH393234:NKH393241 NUD393234:NUD393241 ODZ393234:ODZ393241 ONV393234:ONV393241 OXR393234:OXR393241 PHN393234:PHN393241 PRJ393234:PRJ393241 QBF393234:QBF393241 QLB393234:QLB393241 QUX393234:QUX393241 RET393234:RET393241 ROP393234:ROP393241 RYL393234:RYL393241 SIH393234:SIH393241 SSD393234:SSD393241 TBZ393234:TBZ393241 TLV393234:TLV393241 TVR393234:TVR393241 UFN393234:UFN393241 UPJ393234:UPJ393241 UZF393234:UZF393241 VJB393234:VJB393241 VSX393234:VSX393241 WCT393234:WCT393241 WMP393234:WMP393241 WWL393234:WWL393241 AD458770:AD458777 JZ458770:JZ458777 TV458770:TV458777 ADR458770:ADR458777 ANN458770:ANN458777 AXJ458770:AXJ458777 BHF458770:BHF458777 BRB458770:BRB458777 CAX458770:CAX458777 CKT458770:CKT458777 CUP458770:CUP458777 DEL458770:DEL458777 DOH458770:DOH458777 DYD458770:DYD458777 EHZ458770:EHZ458777 ERV458770:ERV458777 FBR458770:FBR458777 FLN458770:FLN458777 FVJ458770:FVJ458777 GFF458770:GFF458777 GPB458770:GPB458777 GYX458770:GYX458777 HIT458770:HIT458777 HSP458770:HSP458777 ICL458770:ICL458777 IMH458770:IMH458777 IWD458770:IWD458777 JFZ458770:JFZ458777 JPV458770:JPV458777 JZR458770:JZR458777 KJN458770:KJN458777 KTJ458770:KTJ458777 LDF458770:LDF458777 LNB458770:LNB458777 LWX458770:LWX458777 MGT458770:MGT458777 MQP458770:MQP458777 NAL458770:NAL458777 NKH458770:NKH458777 NUD458770:NUD458777 ODZ458770:ODZ458777 ONV458770:ONV458777 OXR458770:OXR458777 PHN458770:PHN458777 PRJ458770:PRJ458777 QBF458770:QBF458777 QLB458770:QLB458777 QUX458770:QUX458777 RET458770:RET458777 ROP458770:ROP458777 RYL458770:RYL458777 SIH458770:SIH458777 SSD458770:SSD458777 TBZ458770:TBZ458777 TLV458770:TLV458777 TVR458770:TVR458777 UFN458770:UFN458777 UPJ458770:UPJ458777 UZF458770:UZF458777 VJB458770:VJB458777 VSX458770:VSX458777 WCT458770:WCT458777 WMP458770:WMP458777 WWL458770:WWL458777 AD524306:AD524313 JZ524306:JZ524313 TV524306:TV524313 ADR524306:ADR524313 ANN524306:ANN524313 AXJ524306:AXJ524313 BHF524306:BHF524313 BRB524306:BRB524313 CAX524306:CAX524313 CKT524306:CKT524313 CUP524306:CUP524313 DEL524306:DEL524313 DOH524306:DOH524313 DYD524306:DYD524313 EHZ524306:EHZ524313 ERV524306:ERV524313 FBR524306:FBR524313 FLN524306:FLN524313 FVJ524306:FVJ524313 GFF524306:GFF524313 GPB524306:GPB524313 GYX524306:GYX524313 HIT524306:HIT524313 HSP524306:HSP524313 ICL524306:ICL524313 IMH524306:IMH524313 IWD524306:IWD524313 JFZ524306:JFZ524313 JPV524306:JPV524313 JZR524306:JZR524313 KJN524306:KJN524313 KTJ524306:KTJ524313 LDF524306:LDF524313 LNB524306:LNB524313 LWX524306:LWX524313 MGT524306:MGT524313 MQP524306:MQP524313 NAL524306:NAL524313 NKH524306:NKH524313 NUD524306:NUD524313 ODZ524306:ODZ524313 ONV524306:ONV524313 OXR524306:OXR524313 PHN524306:PHN524313 PRJ524306:PRJ524313 QBF524306:QBF524313 QLB524306:QLB524313 QUX524306:QUX524313 RET524306:RET524313 ROP524306:ROP524313 RYL524306:RYL524313 SIH524306:SIH524313 SSD524306:SSD524313 TBZ524306:TBZ524313 TLV524306:TLV524313 TVR524306:TVR524313 UFN524306:UFN524313 UPJ524306:UPJ524313 UZF524306:UZF524313 VJB524306:VJB524313 VSX524306:VSX524313 WCT524306:WCT524313 WMP524306:WMP524313 WWL524306:WWL524313 AD589842:AD589849 JZ589842:JZ589849 TV589842:TV589849 ADR589842:ADR589849 ANN589842:ANN589849 AXJ589842:AXJ589849 BHF589842:BHF589849 BRB589842:BRB589849 CAX589842:CAX589849 CKT589842:CKT589849 CUP589842:CUP589849 DEL589842:DEL589849 DOH589842:DOH589849 DYD589842:DYD589849 EHZ589842:EHZ589849 ERV589842:ERV589849 FBR589842:FBR589849 FLN589842:FLN589849 FVJ589842:FVJ589849 GFF589842:GFF589849 GPB589842:GPB589849 GYX589842:GYX589849 HIT589842:HIT589849 HSP589842:HSP589849 ICL589842:ICL589849 IMH589842:IMH589849 IWD589842:IWD589849 JFZ589842:JFZ589849 JPV589842:JPV589849 JZR589842:JZR589849 KJN589842:KJN589849 KTJ589842:KTJ589849 LDF589842:LDF589849 LNB589842:LNB589849 LWX589842:LWX589849 MGT589842:MGT589849 MQP589842:MQP589849 NAL589842:NAL589849 NKH589842:NKH589849 NUD589842:NUD589849 ODZ589842:ODZ589849 ONV589842:ONV589849 OXR589842:OXR589849 PHN589842:PHN589849 PRJ589842:PRJ589849 QBF589842:QBF589849 QLB589842:QLB589849 QUX589842:QUX589849 RET589842:RET589849 ROP589842:ROP589849 RYL589842:RYL589849 SIH589842:SIH589849 SSD589842:SSD589849 TBZ589842:TBZ589849 TLV589842:TLV589849 TVR589842:TVR589849 UFN589842:UFN589849 UPJ589842:UPJ589849 UZF589842:UZF589849 VJB589842:VJB589849 VSX589842:VSX589849 WCT589842:WCT589849 WMP589842:WMP589849 WWL589842:WWL589849 AD655378:AD655385 JZ655378:JZ655385 TV655378:TV655385 ADR655378:ADR655385 ANN655378:ANN655385 AXJ655378:AXJ655385 BHF655378:BHF655385 BRB655378:BRB655385 CAX655378:CAX655385 CKT655378:CKT655385 CUP655378:CUP655385 DEL655378:DEL655385 DOH655378:DOH655385 DYD655378:DYD655385 EHZ655378:EHZ655385 ERV655378:ERV655385 FBR655378:FBR655385 FLN655378:FLN655385 FVJ655378:FVJ655385 GFF655378:GFF655385 GPB655378:GPB655385 GYX655378:GYX655385 HIT655378:HIT655385 HSP655378:HSP655385 ICL655378:ICL655385 IMH655378:IMH655385 IWD655378:IWD655385 JFZ655378:JFZ655385 JPV655378:JPV655385 JZR655378:JZR655385 KJN655378:KJN655385 KTJ655378:KTJ655385 LDF655378:LDF655385 LNB655378:LNB655385 LWX655378:LWX655385 MGT655378:MGT655385 MQP655378:MQP655385 NAL655378:NAL655385 NKH655378:NKH655385 NUD655378:NUD655385 ODZ655378:ODZ655385 ONV655378:ONV655385 OXR655378:OXR655385 PHN655378:PHN655385 PRJ655378:PRJ655385 QBF655378:QBF655385 QLB655378:QLB655385 QUX655378:QUX655385 RET655378:RET655385 ROP655378:ROP655385 RYL655378:RYL655385 SIH655378:SIH655385 SSD655378:SSD655385 TBZ655378:TBZ655385 TLV655378:TLV655385 TVR655378:TVR655385 UFN655378:UFN655385 UPJ655378:UPJ655385 UZF655378:UZF655385 VJB655378:VJB655385 VSX655378:VSX655385 WCT655378:WCT655385 WMP655378:WMP655385 WWL655378:WWL655385 AD720914:AD720921 JZ720914:JZ720921 TV720914:TV720921 ADR720914:ADR720921 ANN720914:ANN720921 AXJ720914:AXJ720921 BHF720914:BHF720921 BRB720914:BRB720921 CAX720914:CAX720921 CKT720914:CKT720921 CUP720914:CUP720921 DEL720914:DEL720921 DOH720914:DOH720921 DYD720914:DYD720921 EHZ720914:EHZ720921 ERV720914:ERV720921 FBR720914:FBR720921 FLN720914:FLN720921 FVJ720914:FVJ720921 GFF720914:GFF720921 GPB720914:GPB720921 GYX720914:GYX720921 HIT720914:HIT720921 HSP720914:HSP720921 ICL720914:ICL720921 IMH720914:IMH720921 IWD720914:IWD720921 JFZ720914:JFZ720921 JPV720914:JPV720921 JZR720914:JZR720921 KJN720914:KJN720921 KTJ720914:KTJ720921 LDF720914:LDF720921 LNB720914:LNB720921 LWX720914:LWX720921 MGT720914:MGT720921 MQP720914:MQP720921 NAL720914:NAL720921 NKH720914:NKH720921 NUD720914:NUD720921 ODZ720914:ODZ720921 ONV720914:ONV720921 OXR720914:OXR720921 PHN720914:PHN720921 PRJ720914:PRJ720921 QBF720914:QBF720921 QLB720914:QLB720921 QUX720914:QUX720921 RET720914:RET720921 ROP720914:ROP720921 RYL720914:RYL720921 SIH720914:SIH720921 SSD720914:SSD720921 TBZ720914:TBZ720921 TLV720914:TLV720921 TVR720914:TVR720921 UFN720914:UFN720921 UPJ720914:UPJ720921 UZF720914:UZF720921 VJB720914:VJB720921 VSX720914:VSX720921 WCT720914:WCT720921 WMP720914:WMP720921 WWL720914:WWL720921 AD786450:AD786457 JZ786450:JZ786457 TV786450:TV786457 ADR786450:ADR786457 ANN786450:ANN786457 AXJ786450:AXJ786457 BHF786450:BHF786457 BRB786450:BRB786457 CAX786450:CAX786457 CKT786450:CKT786457 CUP786450:CUP786457 DEL786450:DEL786457 DOH786450:DOH786457 DYD786450:DYD786457 EHZ786450:EHZ786457 ERV786450:ERV786457 FBR786450:FBR786457 FLN786450:FLN786457 FVJ786450:FVJ786457 GFF786450:GFF786457 GPB786450:GPB786457 GYX786450:GYX786457 HIT786450:HIT786457 HSP786450:HSP786457 ICL786450:ICL786457 IMH786450:IMH786457 IWD786450:IWD786457 JFZ786450:JFZ786457 JPV786450:JPV786457 JZR786450:JZR786457 KJN786450:KJN786457 KTJ786450:KTJ786457 LDF786450:LDF786457 LNB786450:LNB786457 LWX786450:LWX786457 MGT786450:MGT786457 MQP786450:MQP786457 NAL786450:NAL786457 NKH786450:NKH786457 NUD786450:NUD786457 ODZ786450:ODZ786457 ONV786450:ONV786457 OXR786450:OXR786457 PHN786450:PHN786457 PRJ786450:PRJ786457 QBF786450:QBF786457 QLB786450:QLB786457 QUX786450:QUX786457 RET786450:RET786457 ROP786450:ROP786457 RYL786450:RYL786457 SIH786450:SIH786457 SSD786450:SSD786457 TBZ786450:TBZ786457 TLV786450:TLV786457 TVR786450:TVR786457 UFN786450:UFN786457 UPJ786450:UPJ786457 UZF786450:UZF786457 VJB786450:VJB786457 VSX786450:VSX786457 WCT786450:WCT786457 WMP786450:WMP786457 WWL786450:WWL786457 AD851986:AD851993 JZ851986:JZ851993 TV851986:TV851993 ADR851986:ADR851993 ANN851986:ANN851993 AXJ851986:AXJ851993 BHF851986:BHF851993 BRB851986:BRB851993 CAX851986:CAX851993 CKT851986:CKT851993 CUP851986:CUP851993 DEL851986:DEL851993 DOH851986:DOH851993 DYD851986:DYD851993 EHZ851986:EHZ851993 ERV851986:ERV851993 FBR851986:FBR851993 FLN851986:FLN851993 FVJ851986:FVJ851993 GFF851986:GFF851993 GPB851986:GPB851993 GYX851986:GYX851993 HIT851986:HIT851993 HSP851986:HSP851993 ICL851986:ICL851993 IMH851986:IMH851993 IWD851986:IWD851993 JFZ851986:JFZ851993 JPV851986:JPV851993 JZR851986:JZR851993 KJN851986:KJN851993 KTJ851986:KTJ851993 LDF851986:LDF851993 LNB851986:LNB851993 LWX851986:LWX851993 MGT851986:MGT851993 MQP851986:MQP851993 NAL851986:NAL851993 NKH851986:NKH851993 NUD851986:NUD851993 ODZ851986:ODZ851993 ONV851986:ONV851993 OXR851986:OXR851993 PHN851986:PHN851993 PRJ851986:PRJ851993 QBF851986:QBF851993 QLB851986:QLB851993 QUX851986:QUX851993 RET851986:RET851993 ROP851986:ROP851993 RYL851986:RYL851993 SIH851986:SIH851993 SSD851986:SSD851993 TBZ851986:TBZ851993 TLV851986:TLV851993 TVR851986:TVR851993 UFN851986:UFN851993 UPJ851986:UPJ851993 UZF851986:UZF851993 VJB851986:VJB851993 VSX851986:VSX851993 WCT851986:WCT851993 WMP851986:WMP851993 WWL851986:WWL851993 AD917522:AD917529 JZ917522:JZ917529 TV917522:TV917529 ADR917522:ADR917529 ANN917522:ANN917529 AXJ917522:AXJ917529 BHF917522:BHF917529 BRB917522:BRB917529 CAX917522:CAX917529 CKT917522:CKT917529 CUP917522:CUP917529 DEL917522:DEL917529 DOH917522:DOH917529 DYD917522:DYD917529 EHZ917522:EHZ917529 ERV917522:ERV917529 FBR917522:FBR917529 FLN917522:FLN917529 FVJ917522:FVJ917529 GFF917522:GFF917529 GPB917522:GPB917529 GYX917522:GYX917529 HIT917522:HIT917529 HSP917522:HSP917529 ICL917522:ICL917529 IMH917522:IMH917529 IWD917522:IWD917529 JFZ917522:JFZ917529 JPV917522:JPV917529 JZR917522:JZR917529 KJN917522:KJN917529 KTJ917522:KTJ917529 LDF917522:LDF917529 LNB917522:LNB917529 LWX917522:LWX917529 MGT917522:MGT917529 MQP917522:MQP917529 NAL917522:NAL917529 NKH917522:NKH917529 NUD917522:NUD917529 ODZ917522:ODZ917529 ONV917522:ONV917529 OXR917522:OXR917529 PHN917522:PHN917529 PRJ917522:PRJ917529 QBF917522:QBF917529 QLB917522:QLB917529 QUX917522:QUX917529 RET917522:RET917529 ROP917522:ROP917529 RYL917522:RYL917529 SIH917522:SIH917529 SSD917522:SSD917529 TBZ917522:TBZ917529 TLV917522:TLV917529 TVR917522:TVR917529 UFN917522:UFN917529 UPJ917522:UPJ917529 UZF917522:UZF917529 VJB917522:VJB917529 VSX917522:VSX917529 WCT917522:WCT917529 WMP917522:WMP917529 WWL917522:WWL917529 AD983058:AD983065 JZ983058:JZ983065 TV983058:TV983065 ADR983058:ADR983065 ANN983058:ANN983065 AXJ983058:AXJ983065 BHF983058:BHF983065 BRB983058:BRB983065 CAX983058:CAX983065 CKT983058:CKT983065 CUP983058:CUP983065 DEL983058:DEL983065 DOH983058:DOH983065 DYD983058:DYD983065 EHZ983058:EHZ983065 ERV983058:ERV983065 FBR983058:FBR983065 FLN983058:FLN983065 FVJ983058:FVJ983065 GFF983058:GFF983065 GPB983058:GPB983065 GYX983058:GYX983065 HIT983058:HIT983065 HSP983058:HSP983065 ICL983058:ICL983065 IMH983058:IMH983065 IWD983058:IWD983065 JFZ983058:JFZ983065 JPV983058:JPV983065 JZR983058:JZR983065 KJN983058:KJN983065 KTJ983058:KTJ983065 LDF983058:LDF983065 LNB983058:LNB983065 LWX983058:LWX983065 MGT983058:MGT983065 MQP983058:MQP983065 NAL983058:NAL983065 NKH983058:NKH983065 NUD983058:NUD983065 ODZ983058:ODZ983065 ONV983058:ONV983065 OXR983058:OXR983065 PHN983058:PHN983065 PRJ983058:PRJ983065 QBF983058:QBF983065 QLB983058:QLB983065 QUX983058:QUX983065 RET983058:RET983065 ROP983058:ROP983065 RYL983058:RYL983065 SIH983058:SIH983065 SSD983058:SSD983065 TBZ983058:TBZ983065 TLV983058:TLV983065 TVR983058:TVR983065 UFN983058:UFN983065 UPJ983058:UPJ983065 UZF983058:UZF983065 VJB983058:VJB983065 VSX983058:VSX983065 WCT983058:WCT983065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7:WWL29 WMP27:WMP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8 JR65558 TN65558 ADJ65558 ANF65558 AXB65558 BGX65558 BQT65558 CAP65558 CKL65558 CUH65558 DED65558 DNZ65558 DXV65558 EHR65558 ERN65558 FBJ65558 FLF65558 FVB65558 GEX65558 GOT65558 GYP65558 HIL65558 HSH65558 ICD65558 ILZ65558 IVV65558 JFR65558 JPN65558 JZJ65558 KJF65558 KTB65558 LCX65558 LMT65558 LWP65558 MGL65558 MQH65558 NAD65558 NJZ65558 NTV65558 ODR65558 ONN65558 OXJ65558 PHF65558 PRB65558 QAX65558 QKT65558 QUP65558 REL65558 ROH65558 RYD65558 SHZ65558 SRV65558 TBR65558 TLN65558 TVJ65558 UFF65558 UPB65558 UYX65558 VIT65558 VSP65558 WCL65558 WMH65558 WWD65558 O131094 JR131094 TN131094 ADJ131094 ANF131094 AXB131094 BGX131094 BQT131094 CAP131094 CKL131094 CUH131094 DED131094 DNZ131094 DXV131094 EHR131094 ERN131094 FBJ131094 FLF131094 FVB131094 GEX131094 GOT131094 GYP131094 HIL131094 HSH131094 ICD131094 ILZ131094 IVV131094 JFR131094 JPN131094 JZJ131094 KJF131094 KTB131094 LCX131094 LMT131094 LWP131094 MGL131094 MQH131094 NAD131094 NJZ131094 NTV131094 ODR131094 ONN131094 OXJ131094 PHF131094 PRB131094 QAX131094 QKT131094 QUP131094 REL131094 ROH131094 RYD131094 SHZ131094 SRV131094 TBR131094 TLN131094 TVJ131094 UFF131094 UPB131094 UYX131094 VIT131094 VSP131094 WCL131094 WMH131094 WWD131094 O196630 JR196630 TN196630 ADJ196630 ANF196630 AXB196630 BGX196630 BQT196630 CAP196630 CKL196630 CUH196630 DED196630 DNZ196630 DXV196630 EHR196630 ERN196630 FBJ196630 FLF196630 FVB196630 GEX196630 GOT196630 GYP196630 HIL196630 HSH196630 ICD196630 ILZ196630 IVV196630 JFR196630 JPN196630 JZJ196630 KJF196630 KTB196630 LCX196630 LMT196630 LWP196630 MGL196630 MQH196630 NAD196630 NJZ196630 NTV196630 ODR196630 ONN196630 OXJ196630 PHF196630 PRB196630 QAX196630 QKT196630 QUP196630 REL196630 ROH196630 RYD196630 SHZ196630 SRV196630 TBR196630 TLN196630 TVJ196630 UFF196630 UPB196630 UYX196630 VIT196630 VSP196630 WCL196630 WMH196630 WWD196630 O262166 JR262166 TN262166 ADJ262166 ANF262166 AXB262166 BGX262166 BQT262166 CAP262166 CKL262166 CUH262166 DED262166 DNZ262166 DXV262166 EHR262166 ERN262166 FBJ262166 FLF262166 FVB262166 GEX262166 GOT262166 GYP262166 HIL262166 HSH262166 ICD262166 ILZ262166 IVV262166 JFR262166 JPN262166 JZJ262166 KJF262166 KTB262166 LCX262166 LMT262166 LWP262166 MGL262166 MQH262166 NAD262166 NJZ262166 NTV262166 ODR262166 ONN262166 OXJ262166 PHF262166 PRB262166 QAX262166 QKT262166 QUP262166 REL262166 ROH262166 RYD262166 SHZ262166 SRV262166 TBR262166 TLN262166 TVJ262166 UFF262166 UPB262166 UYX262166 VIT262166 VSP262166 WCL262166 WMH262166 WWD262166 O327702 JR327702 TN327702 ADJ327702 ANF327702 AXB327702 BGX327702 BQT327702 CAP327702 CKL327702 CUH327702 DED327702 DNZ327702 DXV327702 EHR327702 ERN327702 FBJ327702 FLF327702 FVB327702 GEX327702 GOT327702 GYP327702 HIL327702 HSH327702 ICD327702 ILZ327702 IVV327702 JFR327702 JPN327702 JZJ327702 KJF327702 KTB327702 LCX327702 LMT327702 LWP327702 MGL327702 MQH327702 NAD327702 NJZ327702 NTV327702 ODR327702 ONN327702 OXJ327702 PHF327702 PRB327702 QAX327702 QKT327702 QUP327702 REL327702 ROH327702 RYD327702 SHZ327702 SRV327702 TBR327702 TLN327702 TVJ327702 UFF327702 UPB327702 UYX327702 VIT327702 VSP327702 WCL327702 WMH327702 WWD327702 O393238 JR393238 TN393238 ADJ393238 ANF393238 AXB393238 BGX393238 BQT393238 CAP393238 CKL393238 CUH393238 DED393238 DNZ393238 DXV393238 EHR393238 ERN393238 FBJ393238 FLF393238 FVB393238 GEX393238 GOT393238 GYP393238 HIL393238 HSH393238 ICD393238 ILZ393238 IVV393238 JFR393238 JPN393238 JZJ393238 KJF393238 KTB393238 LCX393238 LMT393238 LWP393238 MGL393238 MQH393238 NAD393238 NJZ393238 NTV393238 ODR393238 ONN393238 OXJ393238 PHF393238 PRB393238 QAX393238 QKT393238 QUP393238 REL393238 ROH393238 RYD393238 SHZ393238 SRV393238 TBR393238 TLN393238 TVJ393238 UFF393238 UPB393238 UYX393238 VIT393238 VSP393238 WCL393238 WMH393238 WWD393238 O458774 JR458774 TN458774 ADJ458774 ANF458774 AXB458774 BGX458774 BQT458774 CAP458774 CKL458774 CUH458774 DED458774 DNZ458774 DXV458774 EHR458774 ERN458774 FBJ458774 FLF458774 FVB458774 GEX458774 GOT458774 GYP458774 HIL458774 HSH458774 ICD458774 ILZ458774 IVV458774 JFR458774 JPN458774 JZJ458774 KJF458774 KTB458774 LCX458774 LMT458774 LWP458774 MGL458774 MQH458774 NAD458774 NJZ458774 NTV458774 ODR458774 ONN458774 OXJ458774 PHF458774 PRB458774 QAX458774 QKT458774 QUP458774 REL458774 ROH458774 RYD458774 SHZ458774 SRV458774 TBR458774 TLN458774 TVJ458774 UFF458774 UPB458774 UYX458774 VIT458774 VSP458774 WCL458774 WMH458774 WWD458774 O524310 JR524310 TN524310 ADJ524310 ANF524310 AXB524310 BGX524310 BQT524310 CAP524310 CKL524310 CUH524310 DED524310 DNZ524310 DXV524310 EHR524310 ERN524310 FBJ524310 FLF524310 FVB524310 GEX524310 GOT524310 GYP524310 HIL524310 HSH524310 ICD524310 ILZ524310 IVV524310 JFR524310 JPN524310 JZJ524310 KJF524310 KTB524310 LCX524310 LMT524310 LWP524310 MGL524310 MQH524310 NAD524310 NJZ524310 NTV524310 ODR524310 ONN524310 OXJ524310 PHF524310 PRB524310 QAX524310 QKT524310 QUP524310 REL524310 ROH524310 RYD524310 SHZ524310 SRV524310 TBR524310 TLN524310 TVJ524310 UFF524310 UPB524310 UYX524310 VIT524310 VSP524310 WCL524310 WMH524310 WWD524310 O589846 JR589846 TN589846 ADJ589846 ANF589846 AXB589846 BGX589846 BQT589846 CAP589846 CKL589846 CUH589846 DED589846 DNZ589846 DXV589846 EHR589846 ERN589846 FBJ589846 FLF589846 FVB589846 GEX589846 GOT589846 GYP589846 HIL589846 HSH589846 ICD589846 ILZ589846 IVV589846 JFR589846 JPN589846 JZJ589846 KJF589846 KTB589846 LCX589846 LMT589846 LWP589846 MGL589846 MQH589846 NAD589846 NJZ589846 NTV589846 ODR589846 ONN589846 OXJ589846 PHF589846 PRB589846 QAX589846 QKT589846 QUP589846 REL589846 ROH589846 RYD589846 SHZ589846 SRV589846 TBR589846 TLN589846 TVJ589846 UFF589846 UPB589846 UYX589846 VIT589846 VSP589846 WCL589846 WMH589846 WWD589846 O655382 JR655382 TN655382 ADJ655382 ANF655382 AXB655382 BGX655382 BQT655382 CAP655382 CKL655382 CUH655382 DED655382 DNZ655382 DXV655382 EHR655382 ERN655382 FBJ655382 FLF655382 FVB655382 GEX655382 GOT655382 GYP655382 HIL655382 HSH655382 ICD655382 ILZ655382 IVV655382 JFR655382 JPN655382 JZJ655382 KJF655382 KTB655382 LCX655382 LMT655382 LWP655382 MGL655382 MQH655382 NAD655382 NJZ655382 NTV655382 ODR655382 ONN655382 OXJ655382 PHF655382 PRB655382 QAX655382 QKT655382 QUP655382 REL655382 ROH655382 RYD655382 SHZ655382 SRV655382 TBR655382 TLN655382 TVJ655382 UFF655382 UPB655382 UYX655382 VIT655382 VSP655382 WCL655382 WMH655382 WWD655382 O720918 JR720918 TN720918 ADJ720918 ANF720918 AXB720918 BGX720918 BQT720918 CAP720918 CKL720918 CUH720918 DED720918 DNZ720918 DXV720918 EHR720918 ERN720918 FBJ720918 FLF720918 FVB720918 GEX720918 GOT720918 GYP720918 HIL720918 HSH720918 ICD720918 ILZ720918 IVV720918 JFR720918 JPN720918 JZJ720918 KJF720918 KTB720918 LCX720918 LMT720918 LWP720918 MGL720918 MQH720918 NAD720918 NJZ720918 NTV720918 ODR720918 ONN720918 OXJ720918 PHF720918 PRB720918 QAX720918 QKT720918 QUP720918 REL720918 ROH720918 RYD720918 SHZ720918 SRV720918 TBR720918 TLN720918 TVJ720918 UFF720918 UPB720918 UYX720918 VIT720918 VSP720918 WCL720918 WMH720918 WWD720918 O786454 JR786454 TN786454 ADJ786454 ANF786454 AXB786454 BGX786454 BQT786454 CAP786454 CKL786454 CUH786454 DED786454 DNZ786454 DXV786454 EHR786454 ERN786454 FBJ786454 FLF786454 FVB786454 GEX786454 GOT786454 GYP786454 HIL786454 HSH786454 ICD786454 ILZ786454 IVV786454 JFR786454 JPN786454 JZJ786454 KJF786454 KTB786454 LCX786454 LMT786454 LWP786454 MGL786454 MQH786454 NAD786454 NJZ786454 NTV786454 ODR786454 ONN786454 OXJ786454 PHF786454 PRB786454 QAX786454 QKT786454 QUP786454 REL786454 ROH786454 RYD786454 SHZ786454 SRV786454 TBR786454 TLN786454 TVJ786454 UFF786454 UPB786454 UYX786454 VIT786454 VSP786454 WCL786454 WMH786454 WWD786454 O851990 JR851990 TN851990 ADJ851990 ANF851990 AXB851990 BGX851990 BQT851990 CAP851990 CKL851990 CUH851990 DED851990 DNZ851990 DXV851990 EHR851990 ERN851990 FBJ851990 FLF851990 FVB851990 GEX851990 GOT851990 GYP851990 HIL851990 HSH851990 ICD851990 ILZ851990 IVV851990 JFR851990 JPN851990 JZJ851990 KJF851990 KTB851990 LCX851990 LMT851990 LWP851990 MGL851990 MQH851990 NAD851990 NJZ851990 NTV851990 ODR851990 ONN851990 OXJ851990 PHF851990 PRB851990 QAX851990 QKT851990 QUP851990 REL851990 ROH851990 RYD851990 SHZ851990 SRV851990 TBR851990 TLN851990 TVJ851990 UFF851990 UPB851990 UYX851990 VIT851990 VSP851990 WCL851990 WMH851990 WWD851990 O917526 JR917526 TN917526 ADJ917526 ANF917526 AXB917526 BGX917526 BQT917526 CAP917526 CKL917526 CUH917526 DED917526 DNZ917526 DXV917526 EHR917526 ERN917526 FBJ917526 FLF917526 FVB917526 GEX917526 GOT917526 GYP917526 HIL917526 HSH917526 ICD917526 ILZ917526 IVV917526 JFR917526 JPN917526 JZJ917526 KJF917526 KTB917526 LCX917526 LMT917526 LWP917526 MGL917526 MQH917526 NAD917526 NJZ917526 NTV917526 ODR917526 ONN917526 OXJ917526 PHF917526 PRB917526 QAX917526 QKT917526 QUP917526 REL917526 ROH917526 RYD917526 SHZ917526 SRV917526 TBR917526 TLN917526 TVJ917526 UFF917526 UPB917526 UYX917526 VIT917526 VSP917526 WCL917526 WMH917526 WWD917526 O983062 JR983062 TN983062 ADJ983062 ANF983062 AXB983062 BGX983062 BQT983062 CAP983062 CKL983062 CUH983062 DED983062 DNZ983062 DXV983062 EHR983062 ERN983062 FBJ983062 FLF983062 FVB983062 GEX983062 GOT983062 GYP983062 HIL983062 HSH983062 ICD983062 ILZ983062 IVV983062 JFR983062 JPN983062 JZJ983062 KJF983062 KTB983062 LCX983062 LMT983062 LWP983062 MGL983062 MQH983062 NAD983062 NJZ983062 NTV983062 ODR983062 ONN983062 OXJ983062 PHF983062 PRB983062 QAX983062 QKT983062 QUP983062 REL983062 ROH983062 RYD983062 SHZ983062 SRV983062 TBR983062 TLN983062 TVJ983062 UFF983062 UPB983062 UYX983062 VIT983062 VSP983062 WCL983062 WMH983062 WWD983062 V22 V65558 V131094 V196630 V262166 V327702 V393238 V458774 V524310 V589846 V655382 V720918 V786454 V851990 V917526 V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O27 V23 V27">
      <formula1>kind_of_cons</formula1>
    </dataValidation>
    <dataValidation type="decimal" allowBlank="1" showErrorMessage="1" errorTitle="Ошибка" error="Допускается ввод только действительных чисел!" sqref="O24 O28 V24 V28">
      <formula1>-9.99999999999999E+23</formula1>
      <formula2>9.99999999999999E+23</formula2>
    </dataValidation>
  </dataValidations>
  <printOptions horizontalCentered="1" verticalCentered="1"/>
  <pageMargins left="0" right="0" top="0" bottom="0" header="0" footer="0.78740157480314965"/>
  <pageSetup paperSize="9" scale="52" orientation="landscape"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24.12.2021</v>
      </c>
      <c r="I7" s="583" t="s">
        <v>493</v>
      </c>
      <c r="J7" s="617"/>
      <c r="K7" s="592"/>
      <c r="L7" s="592"/>
      <c r="M7" s="592"/>
      <c r="N7" s="592"/>
      <c r="O7" s="592"/>
      <c r="P7" s="592"/>
      <c r="Q7" s="592"/>
      <c r="R7" s="592"/>
      <c r="S7" s="592"/>
      <c r="T7" s="592"/>
    </row>
    <row r="8" spans="1:20" s="572" customFormat="1" ht="45">
      <c r="A8" s="1201">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1"/>
      <c r="B12" s="1201"/>
      <c r="C12" s="1201">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e">
        <f ca="1">"4."&amp;mergeValue(A13) &amp;"."&amp;mergeValue(B13)&amp;"."&amp;mergeValue(C13)&amp;"."&amp;mergeValue(D13)</f>
        <v>#NAME?</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9" t="s">
        <v>631</v>
      </c>
      <c r="M5" s="1229"/>
      <c r="N5" s="1229"/>
      <c r="O5" s="1229"/>
      <c r="P5" s="1229"/>
      <c r="Q5" s="1229"/>
      <c r="R5" s="1229"/>
      <c r="S5" s="1229"/>
      <c r="T5" s="1229"/>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9" t="s">
        <v>85</v>
      </c>
      <c r="P7" s="1239"/>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06" t="str">
        <f>IF(NameOrPr_ch="",IF(NameOrPr="","",NameOrPr),NameOrPr_ch)</f>
        <v>Государственный комитет Республики Татарстан по тарифам</v>
      </c>
      <c r="P9" s="1206"/>
      <c r="Q9" s="1206"/>
      <c r="R9" s="1206"/>
      <c r="S9" s="1206"/>
      <c r="T9" s="1206"/>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06" t="str">
        <f>IF(datePr_ch="",IF(datePr="","",datePr),datePr_ch)</f>
        <v>10.12.2021</v>
      </c>
      <c r="P10" s="1206"/>
      <c r="Q10" s="1206"/>
      <c r="R10" s="1206"/>
      <c r="S10" s="1206"/>
      <c r="T10" s="1206"/>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06" t="str">
        <f>IF(numberPr_ch="",IF(numberPr="","",numberPr),numberPr_ch)</f>
        <v>481-101/тэ-2021</v>
      </c>
      <c r="P11" s="1206"/>
      <c r="Q11" s="1206"/>
      <c r="R11" s="1206"/>
      <c r="S11" s="1206"/>
      <c r="T11" s="1206"/>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06" t="str">
        <f>IF(IstPub_ch="",IF(IstPub="","",IstPub),IstPub_ch)</f>
        <v>Официальный сайт правовой информации Министерства юстиции РТ:  http//pravo.tatarstan.ru</v>
      </c>
      <c r="P12" s="1206"/>
      <c r="Q12" s="1206"/>
      <c r="R12" s="1206"/>
      <c r="S12" s="1206"/>
      <c r="T12" s="1206"/>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30"/>
      <c r="M13" s="1230"/>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07"/>
      <c r="P14" s="1207"/>
      <c r="Q14" s="1207"/>
      <c r="R14" s="1207"/>
      <c r="S14" s="1207"/>
      <c r="T14" s="1207"/>
      <c r="U14" s="1207"/>
    </row>
    <row r="15" spans="1:34">
      <c r="J15" s="531"/>
      <c r="K15" s="531"/>
      <c r="L15" s="1151" t="s">
        <v>454</v>
      </c>
      <c r="M15" s="1151"/>
      <c r="N15" s="1151"/>
      <c r="O15" s="1151"/>
      <c r="P15" s="1151"/>
      <c r="Q15" s="1151"/>
      <c r="R15" s="1151"/>
      <c r="S15" s="1151"/>
      <c r="T15" s="1151"/>
      <c r="U15" s="1151"/>
      <c r="V15" s="1151"/>
      <c r="W15" s="1151" t="s">
        <v>455</v>
      </c>
    </row>
    <row r="16" spans="1:34" ht="14.25" customHeight="1">
      <c r="J16" s="531"/>
      <c r="K16" s="531"/>
      <c r="L16" s="1213" t="s">
        <v>92</v>
      </c>
      <c r="M16" s="1213" t="s">
        <v>639</v>
      </c>
      <c r="N16" s="663"/>
      <c r="O16" s="1214" t="s">
        <v>641</v>
      </c>
      <c r="P16" s="1215"/>
      <c r="Q16" s="1215"/>
      <c r="R16" s="1215"/>
      <c r="S16" s="1215"/>
      <c r="T16" s="1216"/>
      <c r="U16" s="1224" t="s">
        <v>341</v>
      </c>
      <c r="V16" s="1210" t="s">
        <v>275</v>
      </c>
      <c r="W16" s="1151"/>
    </row>
    <row r="17" spans="1:36" ht="14.25" customHeight="1">
      <c r="J17" s="531"/>
      <c r="K17" s="531"/>
      <c r="L17" s="1213"/>
      <c r="M17" s="1213"/>
      <c r="N17" s="664"/>
      <c r="O17" s="1219" t="s">
        <v>605</v>
      </c>
      <c r="P17" s="1217" t="s">
        <v>271</v>
      </c>
      <c r="Q17" s="1218"/>
      <c r="R17" s="1221" t="s">
        <v>654</v>
      </c>
      <c r="S17" s="1222"/>
      <c r="T17" s="1223"/>
      <c r="U17" s="1225"/>
      <c r="V17" s="1211"/>
      <c r="W17" s="1151"/>
    </row>
    <row r="18" spans="1:36" ht="33.75" customHeight="1">
      <c r="J18" s="531"/>
      <c r="K18" s="531"/>
      <c r="L18" s="1213"/>
      <c r="M18" s="1213"/>
      <c r="N18" s="665"/>
      <c r="O18" s="1220"/>
      <c r="P18" s="537" t="s">
        <v>606</v>
      </c>
      <c r="Q18" s="537" t="s">
        <v>6</v>
      </c>
      <c r="R18" s="538" t="s">
        <v>274</v>
      </c>
      <c r="S18" s="1208" t="s">
        <v>273</v>
      </c>
      <c r="T18" s="1209"/>
      <c r="U18" s="1226"/>
      <c r="V18" s="1212"/>
      <c r="W18" s="1151"/>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1">
        <f ca="1">OFFSET(S19,0,-1)+1</f>
        <v>7</v>
      </c>
      <c r="T19" s="1231"/>
      <c r="U19" s="650">
        <f ca="1">OFFSET(U19,0,-2)+1</f>
        <v>8</v>
      </c>
      <c r="V19" s="651">
        <f ca="1">OFFSET(V19,0,-1)</f>
        <v>8</v>
      </c>
      <c r="W19" s="650">
        <f ca="1">OFFSET(W19,0,-1)+1</f>
        <v>9</v>
      </c>
    </row>
    <row r="20" spans="1:36" ht="22.5">
      <c r="A20" s="1232">
        <v>1</v>
      </c>
      <c r="B20" s="885"/>
      <c r="C20" s="885"/>
      <c r="D20" s="885"/>
      <c r="E20" s="886"/>
      <c r="F20" s="887"/>
      <c r="G20" s="887"/>
      <c r="H20" s="887"/>
      <c r="I20" s="888"/>
      <c r="J20" s="883"/>
      <c r="K20" s="890"/>
      <c r="L20" s="595" t="e">
        <f ca="1">mergeValue(A20)</f>
        <v>#NAME?</v>
      </c>
      <c r="M20" s="643" t="s">
        <v>20</v>
      </c>
      <c r="N20" s="648"/>
      <c r="O20" s="1233"/>
      <c r="P20" s="1233"/>
      <c r="Q20" s="1233"/>
      <c r="R20" s="1233"/>
      <c r="S20" s="1233"/>
      <c r="T20" s="1233"/>
      <c r="U20" s="1233"/>
      <c r="V20" s="1233"/>
      <c r="W20" s="632" t="s">
        <v>476</v>
      </c>
      <c r="Y20" s="591"/>
      <c r="Z20" s="591" t="str">
        <f t="shared" ref="Z20:Z33" si="0">IF(M20="","",M20 )</f>
        <v>Наименование тарифа</v>
      </c>
      <c r="AA20" s="591"/>
      <c r="AB20" s="591"/>
      <c r="AC20" s="591"/>
      <c r="AI20" s="587"/>
      <c r="AJ20" s="587"/>
    </row>
    <row r="21" spans="1:36" ht="22.5">
      <c r="A21" s="1232"/>
      <c r="B21" s="1232">
        <v>1</v>
      </c>
      <c r="C21" s="885"/>
      <c r="D21" s="885"/>
      <c r="E21" s="887"/>
      <c r="F21" s="887"/>
      <c r="G21" s="887"/>
      <c r="H21" s="887"/>
      <c r="I21" s="882"/>
      <c r="J21" s="881"/>
      <c r="K21" s="884"/>
      <c r="L21" s="595" t="e">
        <f ca="1">mergeValue(A21) &amp;"."&amp; mergeValue(B21)</f>
        <v>#NAME?</v>
      </c>
      <c r="M21" s="548" t="s">
        <v>16</v>
      </c>
      <c r="N21" s="648"/>
      <c r="O21" s="1233"/>
      <c r="P21" s="1233"/>
      <c r="Q21" s="1233"/>
      <c r="R21" s="1233"/>
      <c r="S21" s="1233"/>
      <c r="T21" s="1233"/>
      <c r="U21" s="1233"/>
      <c r="V21" s="1233"/>
      <c r="W21" s="632" t="s">
        <v>477</v>
      </c>
      <c r="Y21" s="591"/>
      <c r="Z21" s="591" t="str">
        <f t="shared" si="0"/>
        <v>Территория действия тарифа</v>
      </c>
      <c r="AA21" s="591"/>
      <c r="AB21" s="591"/>
      <c r="AC21" s="591"/>
      <c r="AI21" s="587"/>
      <c r="AJ21" s="587"/>
    </row>
    <row r="22" spans="1:36" ht="22.5">
      <c r="A22" s="1232"/>
      <c r="B22" s="1232"/>
      <c r="C22" s="1232">
        <v>1</v>
      </c>
      <c r="D22" s="885"/>
      <c r="E22" s="887"/>
      <c r="F22" s="887"/>
      <c r="G22" s="887"/>
      <c r="H22" s="887"/>
      <c r="I22" s="889"/>
      <c r="J22" s="881"/>
      <c r="K22" s="884"/>
      <c r="L22" s="595" t="e">
        <f ca="1">mergeValue(A22) &amp;"."&amp; mergeValue(B22)&amp;"."&amp; mergeValue(C22)</f>
        <v>#NAME?</v>
      </c>
      <c r="M22" s="549" t="s">
        <v>7</v>
      </c>
      <c r="N22" s="648"/>
      <c r="O22" s="1233"/>
      <c r="P22" s="1233"/>
      <c r="Q22" s="1233"/>
      <c r="R22" s="1233"/>
      <c r="S22" s="1233"/>
      <c r="T22" s="1233"/>
      <c r="U22" s="1233"/>
      <c r="V22" s="1233"/>
      <c r="W22" s="632" t="s">
        <v>633</v>
      </c>
      <c r="Y22" s="591"/>
      <c r="Z22" s="591" t="str">
        <f t="shared" si="0"/>
        <v xml:space="preserve">Наименование системы теплоснабжения </v>
      </c>
      <c r="AA22" s="591"/>
      <c r="AB22" s="591"/>
      <c r="AC22" s="591"/>
      <c r="AI22" s="587"/>
      <c r="AJ22" s="587"/>
    </row>
    <row r="23" spans="1:36" ht="22.5">
      <c r="A23" s="1232"/>
      <c r="B23" s="1232"/>
      <c r="C23" s="1232"/>
      <c r="D23" s="1232">
        <v>1</v>
      </c>
      <c r="E23" s="887"/>
      <c r="F23" s="887"/>
      <c r="G23" s="887"/>
      <c r="H23" s="887"/>
      <c r="I23" s="889"/>
      <c r="J23" s="881"/>
      <c r="K23" s="884"/>
      <c r="L23" s="595" t="e">
        <f ca="1">mergeValue(A23) &amp;"."&amp; mergeValue(B23)&amp;"."&amp; mergeValue(C23)&amp;"."&amp; mergeValue(D23)</f>
        <v>#NAME?</v>
      </c>
      <c r="M23" s="550" t="s">
        <v>22</v>
      </c>
      <c r="N23" s="648"/>
      <c r="O23" s="1233"/>
      <c r="P23" s="1233"/>
      <c r="Q23" s="1233"/>
      <c r="R23" s="1233"/>
      <c r="S23" s="1233"/>
      <c r="T23" s="1233"/>
      <c r="U23" s="1233"/>
      <c r="V23" s="1233"/>
      <c r="W23" s="632" t="s">
        <v>634</v>
      </c>
      <c r="Y23" s="591"/>
      <c r="Z23" s="591" t="str">
        <f t="shared" si="0"/>
        <v xml:space="preserve">Источник тепловой энергии  </v>
      </c>
      <c r="AA23" s="591"/>
      <c r="AB23" s="591"/>
      <c r="AC23" s="591"/>
      <c r="AI23" s="587"/>
      <c r="AJ23" s="587"/>
    </row>
    <row r="24" spans="1:36" ht="101.25">
      <c r="A24" s="1232"/>
      <c r="B24" s="1232"/>
      <c r="C24" s="1232"/>
      <c r="D24" s="1232"/>
      <c r="E24" s="1232">
        <v>1</v>
      </c>
      <c r="F24" s="887"/>
      <c r="G24" s="887"/>
      <c r="H24" s="885">
        <v>1</v>
      </c>
      <c r="I24" s="1232">
        <v>1</v>
      </c>
      <c r="J24" s="887"/>
      <c r="K24" s="892"/>
      <c r="L24" s="595" t="e">
        <f ca="1">mergeValue(A24) &amp;"."&amp; mergeValue(B24)&amp;"."&amp; mergeValue(C24)&amp;"."&amp; mergeValue(D24)&amp;"."&amp; mergeValue(E24)</f>
        <v>#NAME?</v>
      </c>
      <c r="M24" s="556" t="s">
        <v>9</v>
      </c>
      <c r="N24" s="648"/>
      <c r="O24" s="1234"/>
      <c r="P24" s="1234"/>
      <c r="Q24" s="1234"/>
      <c r="R24" s="1234"/>
      <c r="S24" s="1234"/>
      <c r="T24" s="1234"/>
      <c r="U24" s="1234"/>
      <c r="V24" s="1234"/>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32"/>
      <c r="B25" s="1232"/>
      <c r="C25" s="1232"/>
      <c r="D25" s="1232"/>
      <c r="E25" s="1232"/>
      <c r="F25" s="1232">
        <v>1</v>
      </c>
      <c r="G25" s="885"/>
      <c r="H25" s="885"/>
      <c r="I25" s="1232"/>
      <c r="J25" s="1232">
        <v>1</v>
      </c>
      <c r="K25" s="893"/>
      <c r="L25" s="595" t="e">
        <f ca="1">mergeValue(A25) &amp;"."&amp; mergeValue(B25)&amp;"."&amp; mergeValue(C25)&amp;"."&amp; mergeValue(D25)&amp;"."&amp; mergeValue(E25)&amp;"."&amp; mergeValue(F25)</f>
        <v>#NAME?</v>
      </c>
      <c r="M25" s="557" t="s">
        <v>10</v>
      </c>
      <c r="N25" s="648"/>
      <c r="O25" s="1235"/>
      <c r="P25" s="1236"/>
      <c r="Q25" s="1236"/>
      <c r="R25" s="1236"/>
      <c r="S25" s="1236"/>
      <c r="T25" s="1236"/>
      <c r="U25" s="1236"/>
      <c r="V25" s="1237"/>
      <c r="W25" s="632" t="s">
        <v>636</v>
      </c>
      <c r="Y25" s="591"/>
      <c r="Z25" s="591" t="str">
        <f t="shared" si="0"/>
        <v>Группа потребителей</v>
      </c>
      <c r="AA25" s="591"/>
      <c r="AB25" s="591"/>
      <c r="AC25" s="591"/>
      <c r="AI25" s="587"/>
      <c r="AJ25" s="587"/>
    </row>
    <row r="26" spans="1:36" ht="189" customHeight="1">
      <c r="A26" s="1232"/>
      <c r="B26" s="1232"/>
      <c r="C26" s="1232"/>
      <c r="D26" s="1232"/>
      <c r="E26" s="1232"/>
      <c r="F26" s="1232"/>
      <c r="G26" s="885">
        <v>1</v>
      </c>
      <c r="H26" s="885"/>
      <c r="I26" s="1232"/>
      <c r="J26" s="1232"/>
      <c r="K26" s="893">
        <v>1</v>
      </c>
      <c r="L26" s="595" t="e">
        <f ca="1">mergeValue(A26) &amp;"."&amp; mergeValue(B26)&amp;"."&amp; mergeValue(C26)&amp;"."&amp; mergeValue(D26)&amp;"."&amp; mergeValue(E26)&amp;"."&amp; mergeValue(F26)&amp;"."&amp; mergeValue(G26)</f>
        <v>#NAME?</v>
      </c>
      <c r="M26" s="1071"/>
      <c r="N26" s="648"/>
      <c r="O26" s="564"/>
      <c r="P26" s="564"/>
      <c r="Q26" s="1096"/>
      <c r="R26" s="1227"/>
      <c r="S26" s="1228" t="s">
        <v>84</v>
      </c>
      <c r="T26" s="1227"/>
      <c r="U26" s="1228" t="s">
        <v>85</v>
      </c>
      <c r="V26" s="564"/>
      <c r="W26" s="1203" t="s">
        <v>655</v>
      </c>
      <c r="X26" s="587" t="e">
        <f ca="1">strCheckDate(O27:V27)</f>
        <v>#NAME?</v>
      </c>
      <c r="Y26" s="591"/>
      <c r="Z26" s="591" t="str">
        <f t="shared" si="0"/>
        <v/>
      </c>
      <c r="AA26" s="591"/>
      <c r="AB26" s="591"/>
      <c r="AC26" s="591"/>
      <c r="AI26" s="587"/>
      <c r="AJ26" s="587"/>
    </row>
    <row r="27" spans="1:36" ht="11.25" hidden="1">
      <c r="A27" s="1232"/>
      <c r="B27" s="1232"/>
      <c r="C27" s="1232"/>
      <c r="D27" s="1232"/>
      <c r="E27" s="1232"/>
      <c r="F27" s="1232"/>
      <c r="G27" s="885"/>
      <c r="H27" s="885"/>
      <c r="I27" s="1232"/>
      <c r="J27" s="1232"/>
      <c r="K27" s="893"/>
      <c r="L27" s="602"/>
      <c r="M27" s="648"/>
      <c r="N27" s="648"/>
      <c r="O27" s="564"/>
      <c r="P27" s="564"/>
      <c r="Q27" s="586" t="str">
        <f>R26 &amp; "-" &amp; T26</f>
        <v>-</v>
      </c>
      <c r="R27" s="1227"/>
      <c r="S27" s="1228"/>
      <c r="T27" s="1227"/>
      <c r="U27" s="1228"/>
      <c r="V27" s="564"/>
      <c r="W27" s="1204"/>
      <c r="Y27" s="591"/>
      <c r="Z27" s="591" t="str">
        <f t="shared" si="0"/>
        <v/>
      </c>
      <c r="AA27" s="591"/>
      <c r="AB27" s="591"/>
      <c r="AC27" s="591"/>
      <c r="AI27" s="587"/>
      <c r="AJ27" s="587"/>
    </row>
    <row r="28" spans="1:36" ht="15" customHeight="1">
      <c r="A28" s="1232"/>
      <c r="B28" s="1232"/>
      <c r="C28" s="1232"/>
      <c r="D28" s="1232"/>
      <c r="E28" s="1232"/>
      <c r="F28" s="1232"/>
      <c r="G28" s="887"/>
      <c r="H28" s="885"/>
      <c r="I28" s="1232"/>
      <c r="J28" s="1232"/>
      <c r="K28" s="892"/>
      <c r="L28" s="540"/>
      <c r="M28" s="559" t="s">
        <v>25</v>
      </c>
      <c r="N28" s="566"/>
      <c r="O28" s="566"/>
      <c r="P28" s="566"/>
      <c r="Q28" s="566"/>
      <c r="R28" s="566"/>
      <c r="S28" s="566"/>
      <c r="T28" s="566"/>
      <c r="U28" s="566"/>
      <c r="V28" s="562"/>
      <c r="W28" s="1205"/>
      <c r="Y28" s="591"/>
      <c r="Z28" s="591" t="str">
        <f t="shared" si="0"/>
        <v>Добавить вид теплоносителя (параметры теплоносителя)</v>
      </c>
      <c r="AA28" s="591"/>
      <c r="AB28" s="591"/>
      <c r="AC28" s="591"/>
      <c r="AI28" s="587"/>
      <c r="AJ28" s="587"/>
    </row>
    <row r="29" spans="1:36" ht="15" customHeight="1">
      <c r="A29" s="1232"/>
      <c r="B29" s="1232"/>
      <c r="C29" s="1232"/>
      <c r="D29" s="1232"/>
      <c r="E29" s="1232"/>
      <c r="F29" s="887"/>
      <c r="G29" s="887"/>
      <c r="H29" s="885"/>
      <c r="I29" s="1232"/>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2"/>
      <c r="B30" s="1232"/>
      <c r="C30" s="1232"/>
      <c r="D30" s="1232"/>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2"/>
      <c r="B31" s="1232"/>
      <c r="C31" s="1232"/>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2"/>
      <c r="B32" s="1232"/>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2"/>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6" t="s">
        <v>632</v>
      </c>
      <c r="N36" s="1196"/>
      <c r="O36" s="1196"/>
      <c r="P36" s="1196"/>
      <c r="Q36" s="1196"/>
      <c r="R36" s="1196"/>
      <c r="S36" s="1196"/>
      <c r="T36" s="1196"/>
      <c r="U36" s="1196"/>
      <c r="V36" s="1196"/>
      <c r="W36" s="1196"/>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7" t="s">
        <v>491</v>
      </c>
      <c r="G2" s="1198"/>
      <c r="H2" s="1199"/>
      <c r="I2" s="808"/>
    </row>
    <row r="3" spans="1:20" ht="3" customHeight="1"/>
    <row r="4" spans="1:20" s="572" customFormat="1" ht="11.25">
      <c r="A4" s="773"/>
      <c r="B4" s="773"/>
      <c r="C4" s="773"/>
      <c r="D4" s="773"/>
      <c r="F4" s="1151" t="s">
        <v>454</v>
      </c>
      <c r="G4" s="1151"/>
      <c r="H4" s="1151"/>
      <c r="I4" s="1200"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0"/>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24.12.2021</v>
      </c>
      <c r="I7" s="818" t="s">
        <v>493</v>
      </c>
      <c r="J7" s="617"/>
      <c r="K7" s="773"/>
      <c r="L7" s="773"/>
      <c r="M7" s="773"/>
      <c r="N7" s="773"/>
      <c r="O7" s="773"/>
      <c r="P7" s="773"/>
      <c r="Q7" s="773"/>
      <c r="R7" s="773"/>
      <c r="S7" s="773"/>
      <c r="T7" s="773"/>
    </row>
    <row r="8" spans="1:20" s="572" customFormat="1" ht="45">
      <c r="A8" s="1201">
        <v>1</v>
      </c>
      <c r="B8" s="773"/>
      <c r="C8" s="773"/>
      <c r="D8" s="773"/>
      <c r="F8" s="816" t="e">
        <f ca="1">"2." &amp;mergeValue(A8)</f>
        <v>#NAME?</v>
      </c>
      <c r="G8" s="817" t="s">
        <v>494</v>
      </c>
      <c r="H8" s="807"/>
      <c r="I8" s="818" t="s">
        <v>590</v>
      </c>
      <c r="J8" s="617"/>
      <c r="K8" s="773"/>
      <c r="L8" s="773"/>
      <c r="M8" s="773"/>
      <c r="N8" s="773"/>
      <c r="O8" s="773"/>
      <c r="P8" s="773"/>
      <c r="Q8" s="773"/>
      <c r="R8" s="773"/>
      <c r="S8" s="773"/>
      <c r="T8" s="773"/>
    </row>
    <row r="9" spans="1:20" s="572" customFormat="1" ht="22.5">
      <c r="A9" s="1201"/>
      <c r="B9" s="773"/>
      <c r="C9" s="773"/>
      <c r="D9" s="773"/>
      <c r="F9" s="816" t="e">
        <f ca="1">"3." &amp;mergeValue(A9)</f>
        <v>#NAME?</v>
      </c>
      <c r="G9" s="817" t="s">
        <v>495</v>
      </c>
      <c r="H9" s="807"/>
      <c r="I9" s="818" t="s">
        <v>588</v>
      </c>
      <c r="J9" s="617"/>
      <c r="K9" s="773"/>
      <c r="L9" s="773"/>
      <c r="M9" s="773"/>
      <c r="N9" s="773"/>
      <c r="O9" s="773"/>
      <c r="P9" s="773"/>
      <c r="Q9" s="773"/>
      <c r="R9" s="773"/>
      <c r="S9" s="773"/>
      <c r="T9" s="773"/>
    </row>
    <row r="10" spans="1:20" s="572" customFormat="1" ht="22.5">
      <c r="A10" s="1201"/>
      <c r="B10" s="773"/>
      <c r="C10" s="773"/>
      <c r="D10" s="773"/>
      <c r="F10" s="816" t="e">
        <f ca="1">"4."&amp;mergeValue(A10)</f>
        <v>#NAME?</v>
      </c>
      <c r="G10" s="817" t="s">
        <v>496</v>
      </c>
      <c r="H10" s="803" t="s">
        <v>458</v>
      </c>
      <c r="I10" s="818"/>
      <c r="J10" s="617"/>
      <c r="K10" s="773"/>
      <c r="L10" s="773"/>
      <c r="M10" s="773"/>
      <c r="N10" s="773"/>
      <c r="O10" s="773"/>
      <c r="P10" s="773"/>
      <c r="Q10" s="773"/>
      <c r="R10" s="773"/>
      <c r="S10" s="773"/>
      <c r="T10" s="773"/>
    </row>
    <row r="11" spans="1:20" s="572" customFormat="1" ht="18.75">
      <c r="A11" s="1201"/>
      <c r="B11" s="1201">
        <v>1</v>
      </c>
      <c r="C11" s="779"/>
      <c r="D11" s="779"/>
      <c r="F11" s="816" t="e">
        <f ca="1">"4."&amp;mergeValue(A11) &amp;"."&amp;mergeValue(B11)</f>
        <v>#NAME?</v>
      </c>
      <c r="G11" s="832" t="s">
        <v>592</v>
      </c>
      <c r="H11" s="807" t="str">
        <f>IF(region_name="","",region_name)</f>
        <v>Республика Татарстан</v>
      </c>
      <c r="I11" s="818" t="s">
        <v>499</v>
      </c>
      <c r="J11" s="617"/>
      <c r="K11" s="773"/>
      <c r="L11" s="773"/>
      <c r="M11" s="773"/>
      <c r="N11" s="773"/>
      <c r="O11" s="773"/>
      <c r="P11" s="773"/>
      <c r="Q11" s="773"/>
      <c r="R11" s="773"/>
      <c r="S11" s="773"/>
      <c r="T11" s="773"/>
    </row>
    <row r="12" spans="1:20" s="572" customFormat="1" ht="22.5">
      <c r="A12" s="1201"/>
      <c r="B12" s="1201"/>
      <c r="C12" s="1201">
        <v>1</v>
      </c>
      <c r="D12" s="779"/>
      <c r="F12" s="816" t="e">
        <f ca="1">"4."&amp;mergeValue(A12) &amp;"."&amp;mergeValue(B12)&amp;"."&amp;mergeValue(C12)</f>
        <v>#NAME?</v>
      </c>
      <c r="G12" s="819" t="s">
        <v>497</v>
      </c>
      <c r="H12" s="807"/>
      <c r="I12" s="818" t="s">
        <v>500</v>
      </c>
      <c r="J12" s="617"/>
      <c r="K12" s="773"/>
      <c r="L12" s="773"/>
      <c r="M12" s="773"/>
      <c r="N12" s="773"/>
      <c r="O12" s="773"/>
      <c r="P12" s="773"/>
      <c r="Q12" s="773"/>
      <c r="R12" s="773"/>
      <c r="S12" s="773"/>
      <c r="T12" s="773"/>
    </row>
    <row r="13" spans="1:20" s="572" customFormat="1" ht="39" customHeight="1">
      <c r="A13" s="1201"/>
      <c r="B13" s="1201"/>
      <c r="C13" s="1201"/>
      <c r="D13" s="779">
        <v>1</v>
      </c>
      <c r="F13" s="816" t="e">
        <f ca="1">"4."&amp;mergeValue(A13) &amp;"."&amp;mergeValue(B13)&amp;"."&amp;mergeValue(C13)&amp;"."&amp;mergeValue(D13)</f>
        <v>#NAME?</v>
      </c>
      <c r="G13" s="820" t="s">
        <v>498</v>
      </c>
      <c r="H13" s="807"/>
      <c r="I13" s="1202" t="s">
        <v>591</v>
      </c>
      <c r="J13" s="617"/>
      <c r="K13" s="773"/>
      <c r="L13" s="773"/>
      <c r="M13" s="773"/>
      <c r="N13" s="773"/>
      <c r="O13" s="773"/>
      <c r="P13" s="773"/>
      <c r="Q13" s="773"/>
      <c r="R13" s="773"/>
      <c r="S13" s="773"/>
      <c r="T13" s="773"/>
    </row>
    <row r="14" spans="1:20" s="572" customFormat="1" ht="18.75">
      <c r="A14" s="1201"/>
      <c r="B14" s="1201"/>
      <c r="C14" s="1201"/>
      <c r="D14" s="779"/>
      <c r="F14" s="821"/>
      <c r="G14" s="761" t="s">
        <v>4</v>
      </c>
      <c r="H14" s="626"/>
      <c r="I14" s="1202"/>
      <c r="J14" s="617"/>
      <c r="K14" s="773"/>
      <c r="L14" s="773"/>
      <c r="M14" s="773"/>
      <c r="N14" s="773"/>
      <c r="O14" s="773"/>
      <c r="P14" s="773"/>
      <c r="Q14" s="773"/>
      <c r="R14" s="773"/>
      <c r="S14" s="773"/>
      <c r="T14" s="773"/>
    </row>
    <row r="15" spans="1:20" s="572" customFormat="1" ht="18.75">
      <c r="A15" s="1201"/>
      <c r="B15" s="1201"/>
      <c r="C15" s="779"/>
      <c r="D15" s="779"/>
      <c r="F15" s="636"/>
      <c r="G15" s="579" t="s">
        <v>403</v>
      </c>
      <c r="H15" s="637"/>
      <c r="I15" s="638"/>
      <c r="J15" s="617"/>
      <c r="K15" s="773"/>
      <c r="L15" s="773"/>
      <c r="M15" s="773"/>
      <c r="N15" s="773"/>
      <c r="O15" s="773"/>
      <c r="P15" s="773"/>
      <c r="Q15" s="773"/>
      <c r="R15" s="773"/>
      <c r="S15" s="773"/>
      <c r="T15" s="773"/>
    </row>
    <row r="16" spans="1:20" s="572" customFormat="1" ht="18.75">
      <c r="A16" s="1201"/>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6" t="s">
        <v>593</v>
      </c>
      <c r="H19" s="1196"/>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9" t="s">
        <v>631</v>
      </c>
      <c r="M5" s="1229"/>
      <c r="N5" s="1229"/>
      <c r="O5" s="1229"/>
      <c r="P5" s="1229"/>
      <c r="Q5" s="1229"/>
      <c r="R5" s="1229"/>
      <c r="S5" s="1229"/>
      <c r="T5" s="1229"/>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40"/>
      <c r="P7" s="1241"/>
      <c r="Q7" s="1241"/>
      <c r="R7" s="1241"/>
      <c r="S7" s="1241"/>
      <c r="T7" s="1242"/>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06" t="str">
        <f>IF(NameOrPr_ch="",IF(NameOrPr="","",NameOrPr),NameOrPr_ch)</f>
        <v>Государственный комитет Республики Татарстан по тарифам</v>
      </c>
      <c r="P9" s="1206"/>
      <c r="Q9" s="1206"/>
      <c r="R9" s="1206"/>
      <c r="S9" s="1206"/>
      <c r="T9" s="1206"/>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06" t="str">
        <f>IF(datePr_ch="",IF(datePr="","",datePr),datePr_ch)</f>
        <v>10.12.2021</v>
      </c>
      <c r="P10" s="1206"/>
      <c r="Q10" s="1206"/>
      <c r="R10" s="1206"/>
      <c r="S10" s="1206"/>
      <c r="T10" s="1206"/>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06" t="str">
        <f>IF(numberPr_ch="",IF(numberPr="","",numberPr),numberPr_ch)</f>
        <v>481-101/тэ-2021</v>
      </c>
      <c r="P11" s="1206"/>
      <c r="Q11" s="1206"/>
      <c r="R11" s="1206"/>
      <c r="S11" s="1206"/>
      <c r="T11" s="1206"/>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06" t="str">
        <f>IF(IstPub_ch="",IF(IstPub="","",IstPub),IstPub_ch)</f>
        <v>Официальный сайт правовой информации Министерства юстиции РТ:  http//pravo.tatarstan.ru</v>
      </c>
      <c r="P12" s="1206"/>
      <c r="Q12" s="1206"/>
      <c r="R12" s="1206"/>
      <c r="S12" s="1206"/>
      <c r="T12" s="1206"/>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30"/>
      <c r="M13" s="1230"/>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07"/>
      <c r="P14" s="1207"/>
      <c r="Q14" s="1207"/>
      <c r="R14" s="1207"/>
      <c r="S14" s="1207"/>
      <c r="T14" s="1207"/>
      <c r="U14" s="1207"/>
    </row>
    <row r="15" spans="1:34">
      <c r="J15" s="688"/>
      <c r="K15" s="688"/>
      <c r="L15" s="1151" t="s">
        <v>454</v>
      </c>
      <c r="M15" s="1151"/>
      <c r="N15" s="1151"/>
      <c r="O15" s="1151"/>
      <c r="P15" s="1151"/>
      <c r="Q15" s="1151"/>
      <c r="R15" s="1151"/>
      <c r="S15" s="1151"/>
      <c r="T15" s="1151"/>
      <c r="U15" s="1151"/>
      <c r="V15" s="1151"/>
      <c r="W15" s="1151" t="s">
        <v>455</v>
      </c>
    </row>
    <row r="16" spans="1:34" ht="14.25" customHeight="1">
      <c r="J16" s="688"/>
      <c r="K16" s="688"/>
      <c r="L16" s="1213" t="s">
        <v>92</v>
      </c>
      <c r="M16" s="1213" t="s">
        <v>639</v>
      </c>
      <c r="N16" s="663"/>
      <c r="O16" s="1214" t="s">
        <v>641</v>
      </c>
      <c r="P16" s="1215"/>
      <c r="Q16" s="1215"/>
      <c r="R16" s="1215"/>
      <c r="S16" s="1215"/>
      <c r="T16" s="1216"/>
      <c r="U16" s="1224" t="s">
        <v>341</v>
      </c>
      <c r="V16" s="1210" t="s">
        <v>275</v>
      </c>
      <c r="W16" s="1151"/>
    </row>
    <row r="17" spans="1:36" ht="14.25" customHeight="1">
      <c r="J17" s="688"/>
      <c r="K17" s="688"/>
      <c r="L17" s="1213"/>
      <c r="M17" s="1213"/>
      <c r="N17" s="664"/>
      <c r="O17" s="1219" t="s">
        <v>605</v>
      </c>
      <c r="P17" s="1217" t="s">
        <v>271</v>
      </c>
      <c r="Q17" s="1218"/>
      <c r="R17" s="1221" t="s">
        <v>654</v>
      </c>
      <c r="S17" s="1222"/>
      <c r="T17" s="1223"/>
      <c r="U17" s="1225"/>
      <c r="V17" s="1211"/>
      <c r="W17" s="1151"/>
    </row>
    <row r="18" spans="1:36" ht="33.75" customHeight="1">
      <c r="J18" s="688"/>
      <c r="K18" s="688"/>
      <c r="L18" s="1213"/>
      <c r="M18" s="1213"/>
      <c r="N18" s="665"/>
      <c r="O18" s="1220"/>
      <c r="P18" s="758" t="s">
        <v>606</v>
      </c>
      <c r="Q18" s="758" t="s">
        <v>6</v>
      </c>
      <c r="R18" s="782" t="s">
        <v>274</v>
      </c>
      <c r="S18" s="1208" t="s">
        <v>273</v>
      </c>
      <c r="T18" s="1209"/>
      <c r="U18" s="1226"/>
      <c r="V18" s="1212"/>
      <c r="W18" s="1151"/>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1">
        <f ca="1">OFFSET(S19,0,-1)+1</f>
        <v>7</v>
      </c>
      <c r="T19" s="1231"/>
      <c r="U19" s="780">
        <f ca="1">OFFSET(U19,0,-2)+1</f>
        <v>8</v>
      </c>
      <c r="V19" s="651">
        <f ca="1">OFFSET(V19,0,-1)</f>
        <v>8</v>
      </c>
      <c r="W19" s="780">
        <f ca="1">OFFSET(W19,0,-1)+1</f>
        <v>9</v>
      </c>
    </row>
    <row r="20" spans="1:36" ht="22.5">
      <c r="A20" s="1232">
        <v>1</v>
      </c>
      <c r="B20" s="885"/>
      <c r="C20" s="885"/>
      <c r="D20" s="885"/>
      <c r="E20" s="886"/>
      <c r="F20" s="887"/>
      <c r="G20" s="887"/>
      <c r="H20" s="887"/>
      <c r="I20" s="888"/>
      <c r="J20" s="883"/>
      <c r="K20" s="890"/>
      <c r="L20" s="783" t="e">
        <f ca="1">mergeValue(A20)</f>
        <v>#NAME?</v>
      </c>
      <c r="M20" s="643" t="s">
        <v>20</v>
      </c>
      <c r="N20" s="648"/>
      <c r="O20" s="1233"/>
      <c r="P20" s="1233"/>
      <c r="Q20" s="1233"/>
      <c r="R20" s="1233"/>
      <c r="S20" s="1233"/>
      <c r="T20" s="1233"/>
      <c r="U20" s="1233"/>
      <c r="V20" s="1233"/>
      <c r="W20" s="632" t="s">
        <v>476</v>
      </c>
      <c r="Y20" s="831"/>
      <c r="Z20" s="831" t="str">
        <f t="shared" ref="Z20:Z33" si="0">IF(M20="","",M20 )</f>
        <v>Наименование тарифа</v>
      </c>
      <c r="AA20" s="831"/>
      <c r="AB20" s="831"/>
      <c r="AC20" s="831"/>
      <c r="AI20" s="810"/>
      <c r="AJ20" s="810"/>
    </row>
    <row r="21" spans="1:36" ht="22.5">
      <c r="A21" s="1232"/>
      <c r="B21" s="1232">
        <v>1</v>
      </c>
      <c r="C21" s="885"/>
      <c r="D21" s="885"/>
      <c r="E21" s="887"/>
      <c r="F21" s="887"/>
      <c r="G21" s="887"/>
      <c r="H21" s="887"/>
      <c r="I21" s="882"/>
      <c r="J21" s="881"/>
      <c r="K21" s="884"/>
      <c r="L21" s="783" t="e">
        <f ca="1">mergeValue(A21) &amp;"."&amp; mergeValue(B21)</f>
        <v>#NAME?</v>
      </c>
      <c r="M21" s="694" t="s">
        <v>16</v>
      </c>
      <c r="N21" s="648"/>
      <c r="O21" s="1233"/>
      <c r="P21" s="1233"/>
      <c r="Q21" s="1233"/>
      <c r="R21" s="1233"/>
      <c r="S21" s="1233"/>
      <c r="T21" s="1233"/>
      <c r="U21" s="1233"/>
      <c r="V21" s="1233"/>
      <c r="W21" s="632" t="s">
        <v>477</v>
      </c>
      <c r="Y21" s="831"/>
      <c r="Z21" s="831" t="str">
        <f t="shared" si="0"/>
        <v>Территория действия тарифа</v>
      </c>
      <c r="AA21" s="831"/>
      <c r="AB21" s="831"/>
      <c r="AC21" s="831"/>
      <c r="AI21" s="810"/>
      <c r="AJ21" s="810"/>
    </row>
    <row r="22" spans="1:36" ht="22.5">
      <c r="A22" s="1232"/>
      <c r="B22" s="1232"/>
      <c r="C22" s="1232">
        <v>1</v>
      </c>
      <c r="D22" s="885"/>
      <c r="E22" s="887"/>
      <c r="F22" s="887"/>
      <c r="G22" s="887"/>
      <c r="H22" s="887"/>
      <c r="I22" s="889"/>
      <c r="J22" s="881"/>
      <c r="K22" s="884"/>
      <c r="L22" s="783" t="e">
        <f ca="1">mergeValue(A22) &amp;"."&amp; mergeValue(B22)&amp;"."&amp; mergeValue(C22)</f>
        <v>#NAME?</v>
      </c>
      <c r="M22" s="695" t="s">
        <v>7</v>
      </c>
      <c r="N22" s="648"/>
      <c r="O22" s="1233"/>
      <c r="P22" s="1233"/>
      <c r="Q22" s="1233"/>
      <c r="R22" s="1233"/>
      <c r="S22" s="1233"/>
      <c r="T22" s="1233"/>
      <c r="U22" s="1233"/>
      <c r="V22" s="1233"/>
      <c r="W22" s="632" t="s">
        <v>633</v>
      </c>
      <c r="Y22" s="831"/>
      <c r="Z22" s="831" t="str">
        <f t="shared" si="0"/>
        <v xml:space="preserve">Наименование системы теплоснабжения </v>
      </c>
      <c r="AA22" s="831"/>
      <c r="AB22" s="831"/>
      <c r="AC22" s="831"/>
      <c r="AI22" s="810"/>
      <c r="AJ22" s="810"/>
    </row>
    <row r="23" spans="1:36" ht="22.5">
      <c r="A23" s="1232"/>
      <c r="B23" s="1232"/>
      <c r="C23" s="1232"/>
      <c r="D23" s="1232">
        <v>1</v>
      </c>
      <c r="E23" s="887"/>
      <c r="F23" s="887"/>
      <c r="G23" s="887"/>
      <c r="H23" s="887"/>
      <c r="I23" s="889"/>
      <c r="J23" s="881"/>
      <c r="K23" s="884"/>
      <c r="L23" s="783" t="e">
        <f ca="1">mergeValue(A23) &amp;"."&amp; mergeValue(B23)&amp;"."&amp; mergeValue(C23)&amp;"."&amp; mergeValue(D23)</f>
        <v>#NAME?</v>
      </c>
      <c r="M23" s="696" t="s">
        <v>22</v>
      </c>
      <c r="N23" s="648"/>
      <c r="O23" s="1233"/>
      <c r="P23" s="1233"/>
      <c r="Q23" s="1233"/>
      <c r="R23" s="1233"/>
      <c r="S23" s="1233"/>
      <c r="T23" s="1233"/>
      <c r="U23" s="1233"/>
      <c r="V23" s="1233"/>
      <c r="W23" s="632" t="s">
        <v>634</v>
      </c>
      <c r="Y23" s="831"/>
      <c r="Z23" s="831" t="str">
        <f t="shared" si="0"/>
        <v xml:space="preserve">Источник тепловой энергии  </v>
      </c>
      <c r="AA23" s="831"/>
      <c r="AB23" s="831"/>
      <c r="AC23" s="831"/>
      <c r="AI23" s="810"/>
      <c r="AJ23" s="810"/>
    </row>
    <row r="24" spans="1:36" ht="101.25">
      <c r="A24" s="1232"/>
      <c r="B24" s="1232"/>
      <c r="C24" s="1232"/>
      <c r="D24" s="1232"/>
      <c r="E24" s="1232">
        <v>1</v>
      </c>
      <c r="F24" s="887"/>
      <c r="G24" s="887"/>
      <c r="H24" s="885">
        <v>1</v>
      </c>
      <c r="I24" s="1232">
        <v>1</v>
      </c>
      <c r="J24" s="887"/>
      <c r="K24" s="892"/>
      <c r="L24" s="783" t="e">
        <f ca="1">mergeValue(A24) &amp;"."&amp; mergeValue(B24)&amp;"."&amp; mergeValue(C24)&amp;"."&amp; mergeValue(D24)&amp;"."&amp; mergeValue(E24)</f>
        <v>#NAME?</v>
      </c>
      <c r="M24" s="556" t="s">
        <v>9</v>
      </c>
      <c r="N24" s="648"/>
      <c r="O24" s="1234"/>
      <c r="P24" s="1234"/>
      <c r="Q24" s="1234"/>
      <c r="R24" s="1234"/>
      <c r="S24" s="1234"/>
      <c r="T24" s="1234"/>
      <c r="U24" s="1234"/>
      <c r="V24" s="1234"/>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32"/>
      <c r="B25" s="1232"/>
      <c r="C25" s="1232"/>
      <c r="D25" s="1232"/>
      <c r="E25" s="1232"/>
      <c r="F25" s="1232">
        <v>1</v>
      </c>
      <c r="G25" s="885"/>
      <c r="H25" s="885"/>
      <c r="I25" s="1232"/>
      <c r="J25" s="1232">
        <v>1</v>
      </c>
      <c r="K25" s="893"/>
      <c r="L25" s="783" t="e">
        <f ca="1">mergeValue(A25) &amp;"."&amp; mergeValue(B25)&amp;"."&amp; mergeValue(C25)&amp;"."&amp; mergeValue(D25)&amp;"."&amp; mergeValue(E25)&amp;"."&amp; mergeValue(F25)</f>
        <v>#NAME?</v>
      </c>
      <c r="M25" s="557" t="s">
        <v>10</v>
      </c>
      <c r="N25" s="648"/>
      <c r="O25" s="1234"/>
      <c r="P25" s="1234"/>
      <c r="Q25" s="1234"/>
      <c r="R25" s="1234"/>
      <c r="S25" s="1234"/>
      <c r="T25" s="1234"/>
      <c r="U25" s="1234"/>
      <c r="V25" s="1234"/>
      <c r="W25" s="632" t="s">
        <v>636</v>
      </c>
      <c r="Y25" s="831"/>
      <c r="Z25" s="831" t="str">
        <f t="shared" si="0"/>
        <v>Группа потребителей</v>
      </c>
      <c r="AA25" s="831"/>
      <c r="AB25" s="831"/>
      <c r="AC25" s="831"/>
      <c r="AI25" s="810"/>
      <c r="AJ25" s="810"/>
    </row>
    <row r="26" spans="1:36" ht="189" customHeight="1">
      <c r="A26" s="1232"/>
      <c r="B26" s="1232"/>
      <c r="C26" s="1232"/>
      <c r="D26" s="1232"/>
      <c r="E26" s="1232"/>
      <c r="F26" s="1232"/>
      <c r="G26" s="885">
        <v>1</v>
      </c>
      <c r="H26" s="885"/>
      <c r="I26" s="1232"/>
      <c r="J26" s="1232"/>
      <c r="K26" s="893">
        <v>1</v>
      </c>
      <c r="L26" s="783" t="e">
        <f ca="1">mergeValue(A26) &amp;"."&amp; mergeValue(B26)&amp;"."&amp; mergeValue(C26)&amp;"."&amp; mergeValue(D26)&amp;"."&amp; mergeValue(E26)&amp;"."&amp; mergeValue(F26)&amp;"."&amp; mergeValue(G26)</f>
        <v>#NAME?</v>
      </c>
      <c r="M26" s="1071"/>
      <c r="N26" s="648"/>
      <c r="O26" s="765"/>
      <c r="P26" s="765"/>
      <c r="Q26" s="1096"/>
      <c r="R26" s="1227"/>
      <c r="S26" s="1228" t="s">
        <v>84</v>
      </c>
      <c r="T26" s="1227"/>
      <c r="U26" s="1228" t="s">
        <v>85</v>
      </c>
      <c r="V26" s="765"/>
      <c r="W26" s="1203" t="s">
        <v>655</v>
      </c>
      <c r="X26" s="810" t="e">
        <f ca="1">strCheckDate(O27:V27)</f>
        <v>#NAME?</v>
      </c>
      <c r="Y26" s="831"/>
      <c r="Z26" s="831" t="str">
        <f t="shared" si="0"/>
        <v/>
      </c>
      <c r="AA26" s="831"/>
      <c r="AB26" s="831"/>
      <c r="AC26" s="831"/>
      <c r="AI26" s="810"/>
      <c r="AJ26" s="810"/>
    </row>
    <row r="27" spans="1:36" ht="11.25" hidden="1">
      <c r="A27" s="1232"/>
      <c r="B27" s="1232"/>
      <c r="C27" s="1232"/>
      <c r="D27" s="1232"/>
      <c r="E27" s="1232"/>
      <c r="F27" s="1232"/>
      <c r="G27" s="885"/>
      <c r="H27" s="885"/>
      <c r="I27" s="1232"/>
      <c r="J27" s="1232"/>
      <c r="K27" s="893"/>
      <c r="L27" s="802"/>
      <c r="M27" s="648"/>
      <c r="N27" s="648"/>
      <c r="O27" s="765"/>
      <c r="P27" s="765"/>
      <c r="Q27" s="771" t="str">
        <f>R26 &amp; "-" &amp; T26</f>
        <v>-</v>
      </c>
      <c r="R27" s="1227"/>
      <c r="S27" s="1228"/>
      <c r="T27" s="1227"/>
      <c r="U27" s="1228"/>
      <c r="V27" s="765"/>
      <c r="W27" s="1204"/>
      <c r="Y27" s="831"/>
      <c r="Z27" s="831" t="str">
        <f t="shared" si="0"/>
        <v/>
      </c>
      <c r="AA27" s="831"/>
      <c r="AB27" s="831"/>
      <c r="AC27" s="831"/>
      <c r="AI27" s="810"/>
      <c r="AJ27" s="810"/>
    </row>
    <row r="28" spans="1:36" ht="15" customHeight="1">
      <c r="A28" s="1232"/>
      <c r="B28" s="1232"/>
      <c r="C28" s="1232"/>
      <c r="D28" s="1232"/>
      <c r="E28" s="1232"/>
      <c r="F28" s="1232"/>
      <c r="G28" s="887"/>
      <c r="H28" s="885"/>
      <c r="I28" s="1232"/>
      <c r="J28" s="1232"/>
      <c r="K28" s="892"/>
      <c r="L28" s="690"/>
      <c r="M28" s="559" t="s">
        <v>25</v>
      </c>
      <c r="N28" s="767"/>
      <c r="O28" s="767"/>
      <c r="P28" s="767"/>
      <c r="Q28" s="767"/>
      <c r="R28" s="767"/>
      <c r="S28" s="767"/>
      <c r="T28" s="767"/>
      <c r="U28" s="767"/>
      <c r="V28" s="764"/>
      <c r="W28" s="1205"/>
      <c r="Y28" s="831"/>
      <c r="Z28" s="831" t="str">
        <f t="shared" si="0"/>
        <v>Добавить вид теплоносителя (параметры теплоносителя)</v>
      </c>
      <c r="AA28" s="831"/>
      <c r="AB28" s="831"/>
      <c r="AC28" s="831"/>
      <c r="AI28" s="810"/>
      <c r="AJ28" s="810"/>
    </row>
    <row r="29" spans="1:36" ht="15" customHeight="1">
      <c r="A29" s="1232"/>
      <c r="B29" s="1232"/>
      <c r="C29" s="1232"/>
      <c r="D29" s="1232"/>
      <c r="E29" s="1232"/>
      <c r="F29" s="887"/>
      <c r="G29" s="887"/>
      <c r="H29" s="885"/>
      <c r="I29" s="1232"/>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2"/>
      <c r="B30" s="1232"/>
      <c r="C30" s="1232"/>
      <c r="D30" s="1232"/>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2"/>
      <c r="B31" s="1232"/>
      <c r="C31" s="1232"/>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2"/>
      <c r="B32" s="1232"/>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2"/>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6" t="s">
        <v>632</v>
      </c>
      <c r="N36" s="1196"/>
      <c r="O36" s="1196"/>
      <c r="P36" s="1196"/>
      <c r="Q36" s="1196"/>
      <c r="R36" s="1196"/>
      <c r="S36" s="1196"/>
      <c r="T36" s="1196"/>
      <c r="U36" s="1196"/>
      <c r="V36" s="1196"/>
      <c r="W36" s="1196"/>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24.12.2021</v>
      </c>
      <c r="I7" s="583" t="s">
        <v>493</v>
      </c>
      <c r="J7" s="617"/>
      <c r="K7" s="592"/>
      <c r="L7" s="592"/>
      <c r="M7" s="592"/>
      <c r="N7" s="592"/>
      <c r="O7" s="592"/>
      <c r="P7" s="592"/>
      <c r="Q7" s="592"/>
      <c r="R7" s="592"/>
      <c r="S7" s="592"/>
      <c r="T7" s="592"/>
    </row>
    <row r="8" spans="1:20" s="572" customFormat="1" ht="45">
      <c r="A8" s="1201">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1"/>
      <c r="B12" s="1201"/>
      <c r="C12" s="1201">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e">
        <f ca="1">"4."&amp;mergeValue(A13) &amp;"."&amp;mergeValue(B13)&amp;"."&amp;mergeValue(C13)&amp;"."&amp;mergeValue(D13)</f>
        <v>#NAME?</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9" t="s">
        <v>631</v>
      </c>
      <c r="M5" s="1229"/>
      <c r="N5" s="1229"/>
      <c r="O5" s="1229"/>
      <c r="P5" s="1229"/>
      <c r="Q5" s="1229"/>
      <c r="R5" s="1229"/>
      <c r="S5" s="1229"/>
      <c r="T5" s="1229"/>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06" t="str">
        <f>IF(NameOrPr_ch="",IF(NameOrPr="","",NameOrPr),NameOrPr_ch)</f>
        <v>Государственный комитет Республики Татарстан по тарифам</v>
      </c>
      <c r="P7" s="1206"/>
      <c r="Q7" s="1206"/>
      <c r="R7" s="1206"/>
      <c r="S7" s="1206"/>
      <c r="T7" s="1206"/>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06" t="str">
        <f>IF(datePr_ch="",IF(datePr="","",datePr),datePr_ch)</f>
        <v>10.12.2021</v>
      </c>
      <c r="P8" s="1206"/>
      <c r="Q8" s="1206"/>
      <c r="R8" s="1206"/>
      <c r="S8" s="1206"/>
      <c r="T8" s="1206"/>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06" t="str">
        <f>IF(numberPr_ch="",IF(numberPr="","",numberPr),numberPr_ch)</f>
        <v>481-101/тэ-2021</v>
      </c>
      <c r="P9" s="1206"/>
      <c r="Q9" s="1206"/>
      <c r="R9" s="1206"/>
      <c r="S9" s="1206"/>
      <c r="T9" s="1206"/>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06" t="str">
        <f>IF(IstPub_ch="",IF(IstPub="","",IstPub),IstPub_ch)</f>
        <v>Официальный сайт правовой информации Министерства юстиции РТ:  http//pravo.tatarstan.ru</v>
      </c>
      <c r="P10" s="1206"/>
      <c r="Q10" s="1206"/>
      <c r="R10" s="1206"/>
      <c r="S10" s="1206"/>
      <c r="T10" s="1206"/>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7"/>
      <c r="P12" s="1247"/>
      <c r="Q12" s="1247"/>
      <c r="R12" s="1247"/>
      <c r="S12" s="1247"/>
      <c r="T12" s="1247"/>
      <c r="U12" s="1247"/>
    </row>
    <row r="13" spans="1:33">
      <c r="J13" s="483"/>
      <c r="K13" s="483"/>
      <c r="L13" s="1151" t="s">
        <v>454</v>
      </c>
      <c r="M13" s="1151"/>
      <c r="N13" s="1151"/>
      <c r="O13" s="1151"/>
      <c r="P13" s="1151"/>
      <c r="Q13" s="1151"/>
      <c r="R13" s="1151"/>
      <c r="S13" s="1151"/>
      <c r="T13" s="1151"/>
      <c r="U13" s="1151"/>
      <c r="V13" s="1151"/>
      <c r="W13" s="1151" t="s">
        <v>455</v>
      </c>
    </row>
    <row r="14" spans="1:33" ht="14.25" customHeight="1">
      <c r="J14" s="483"/>
      <c r="K14" s="483"/>
      <c r="L14" s="1213" t="s">
        <v>92</v>
      </c>
      <c r="M14" s="1213" t="s">
        <v>639</v>
      </c>
      <c r="N14" s="476"/>
      <c r="O14" s="1214" t="s">
        <v>641</v>
      </c>
      <c r="P14" s="1215"/>
      <c r="Q14" s="1215"/>
      <c r="R14" s="1215"/>
      <c r="S14" s="1215"/>
      <c r="T14" s="1216"/>
      <c r="U14" s="1224" t="s">
        <v>341</v>
      </c>
      <c r="V14" s="1246" t="s">
        <v>275</v>
      </c>
      <c r="W14" s="1151"/>
    </row>
    <row r="15" spans="1:33" ht="14.25" customHeight="1">
      <c r="J15" s="483"/>
      <c r="K15" s="483"/>
      <c r="L15" s="1213"/>
      <c r="M15" s="1213"/>
      <c r="N15" s="475"/>
      <c r="O15" s="1219" t="s">
        <v>640</v>
      </c>
      <c r="P15" s="657"/>
      <c r="Q15" s="657"/>
      <c r="R15" s="1222" t="s">
        <v>654</v>
      </c>
      <c r="S15" s="1222"/>
      <c r="T15" s="1223"/>
      <c r="U15" s="1225"/>
      <c r="V15" s="1246"/>
      <c r="W15" s="1151"/>
    </row>
    <row r="16" spans="1:33" ht="30.75" customHeight="1">
      <c r="J16" s="483"/>
      <c r="K16" s="483"/>
      <c r="L16" s="1213"/>
      <c r="M16" s="1213"/>
      <c r="N16" s="474"/>
      <c r="O16" s="1220"/>
      <c r="P16" s="655"/>
      <c r="Q16" s="656"/>
      <c r="R16" s="538" t="s">
        <v>274</v>
      </c>
      <c r="S16" s="1208" t="s">
        <v>273</v>
      </c>
      <c r="T16" s="1209"/>
      <c r="U16" s="1226"/>
      <c r="V16" s="1246"/>
      <c r="W16" s="1151"/>
    </row>
    <row r="17" spans="1:33">
      <c r="J17" s="483"/>
      <c r="K17" s="491">
        <v>1</v>
      </c>
      <c r="L17" s="639" t="s">
        <v>93</v>
      </c>
      <c r="M17" s="639" t="s">
        <v>49</v>
      </c>
      <c r="N17" s="511" t="s">
        <v>49</v>
      </c>
      <c r="O17" s="640">
        <f ca="1">OFFSET(O17,0,-1)+1</f>
        <v>3</v>
      </c>
      <c r="P17" s="641">
        <f ca="1">OFFSET(P17,0,-1)</f>
        <v>3</v>
      </c>
      <c r="Q17" s="641">
        <f ca="1">OFFSET(Q17,0,-1)</f>
        <v>3</v>
      </c>
      <c r="R17" s="640">
        <f ca="1">OFFSET(R17,0,-1)+1</f>
        <v>4</v>
      </c>
      <c r="S17" s="1244">
        <f ca="1">OFFSET(S17,0,-1)+1</f>
        <v>5</v>
      </c>
      <c r="T17" s="1244"/>
      <c r="U17" s="640">
        <f ca="1">OFFSET(U17,0,-2)+1</f>
        <v>6</v>
      </c>
      <c r="V17" s="641">
        <f ca="1">OFFSET(V17,0,-1)</f>
        <v>6</v>
      </c>
      <c r="W17" s="640">
        <f ca="1">OFFSET(W17,0,-1)+1</f>
        <v>7</v>
      </c>
    </row>
    <row r="18" spans="1:33" ht="22.5">
      <c r="A18" s="1232">
        <v>1</v>
      </c>
      <c r="B18" s="903"/>
      <c r="C18" s="903"/>
      <c r="D18" s="903"/>
      <c r="E18" s="904"/>
      <c r="F18" s="905"/>
      <c r="G18" s="905"/>
      <c r="H18" s="905"/>
      <c r="I18" s="906"/>
      <c r="J18" s="901"/>
      <c r="K18" s="908"/>
      <c r="L18" s="595" t="e">
        <f ca="1">mergeValue(A18)</f>
        <v>#NAME?</v>
      </c>
      <c r="M18" s="643" t="s">
        <v>20</v>
      </c>
      <c r="N18" s="582"/>
      <c r="O18" s="1245"/>
      <c r="P18" s="1245"/>
      <c r="Q18" s="1245"/>
      <c r="R18" s="1245"/>
      <c r="S18" s="1245"/>
      <c r="T18" s="1245"/>
      <c r="U18" s="1245"/>
      <c r="V18" s="1245"/>
      <c r="W18" s="632" t="s">
        <v>476</v>
      </c>
    </row>
    <row r="19" spans="1:33" ht="22.5">
      <c r="A19" s="1232"/>
      <c r="B19" s="1232">
        <v>1</v>
      </c>
      <c r="C19" s="903"/>
      <c r="D19" s="903"/>
      <c r="E19" s="905"/>
      <c r="F19" s="905"/>
      <c r="G19" s="905"/>
      <c r="H19" s="905"/>
      <c r="I19" s="900"/>
      <c r="J19" s="899"/>
      <c r="K19" s="902"/>
      <c r="L19" s="595" t="e">
        <f ca="1">mergeValue(A19) &amp;"."&amp; mergeValue(B19)</f>
        <v>#NAME?</v>
      </c>
      <c r="M19" s="548" t="s">
        <v>16</v>
      </c>
      <c r="N19" s="582"/>
      <c r="O19" s="1245"/>
      <c r="P19" s="1245"/>
      <c r="Q19" s="1245"/>
      <c r="R19" s="1245"/>
      <c r="S19" s="1245"/>
      <c r="T19" s="1245"/>
      <c r="U19" s="1245"/>
      <c r="V19" s="1245"/>
      <c r="W19" s="632" t="s">
        <v>477</v>
      </c>
    </row>
    <row r="20" spans="1:33" ht="22.5">
      <c r="A20" s="1232"/>
      <c r="B20" s="1232"/>
      <c r="C20" s="1232">
        <v>1</v>
      </c>
      <c r="D20" s="903"/>
      <c r="E20" s="905"/>
      <c r="F20" s="905"/>
      <c r="G20" s="905"/>
      <c r="H20" s="905"/>
      <c r="I20" s="907"/>
      <c r="J20" s="899"/>
      <c r="K20" s="902"/>
      <c r="L20" s="595" t="e">
        <f ca="1">mergeValue(A20) &amp;"."&amp; mergeValue(B20)&amp;"."&amp; mergeValue(C20)</f>
        <v>#NAME?</v>
      </c>
      <c r="M20" s="549" t="s">
        <v>7</v>
      </c>
      <c r="N20" s="582"/>
      <c r="O20" s="1245"/>
      <c r="P20" s="1245"/>
      <c r="Q20" s="1245"/>
      <c r="R20" s="1245"/>
      <c r="S20" s="1245"/>
      <c r="T20" s="1245"/>
      <c r="U20" s="1245"/>
      <c r="V20" s="1245"/>
      <c r="W20" s="632" t="s">
        <v>633</v>
      </c>
    </row>
    <row r="21" spans="1:33" ht="22.5">
      <c r="A21" s="1232"/>
      <c r="B21" s="1232"/>
      <c r="C21" s="1232"/>
      <c r="D21" s="1232">
        <v>1</v>
      </c>
      <c r="E21" s="905"/>
      <c r="F21" s="905"/>
      <c r="G21" s="905"/>
      <c r="H21" s="905"/>
      <c r="I21" s="907"/>
      <c r="J21" s="899"/>
      <c r="K21" s="902"/>
      <c r="L21" s="595" t="e">
        <f ca="1">mergeValue(A21) &amp;"."&amp; mergeValue(B21)&amp;"."&amp; mergeValue(C21)&amp;"."&amp; mergeValue(D21)</f>
        <v>#NAME?</v>
      </c>
      <c r="M21" s="550" t="s">
        <v>22</v>
      </c>
      <c r="N21" s="582"/>
      <c r="O21" s="1245"/>
      <c r="P21" s="1245"/>
      <c r="Q21" s="1245"/>
      <c r="R21" s="1245"/>
      <c r="S21" s="1245"/>
      <c r="T21" s="1245"/>
      <c r="U21" s="1245"/>
      <c r="V21" s="1245"/>
      <c r="W21" s="632" t="s">
        <v>634</v>
      </c>
    </row>
    <row r="22" spans="1:33" ht="101.25">
      <c r="A22" s="1232"/>
      <c r="B22" s="1232"/>
      <c r="C22" s="1232"/>
      <c r="D22" s="1232"/>
      <c r="E22" s="1232">
        <v>1</v>
      </c>
      <c r="F22" s="905"/>
      <c r="G22" s="905"/>
      <c r="H22" s="903">
        <v>1</v>
      </c>
      <c r="I22" s="1232">
        <v>1</v>
      </c>
      <c r="J22" s="905"/>
      <c r="K22" s="910"/>
      <c r="L22" s="595" t="e">
        <f ca="1">mergeValue(A22) &amp;"."&amp; mergeValue(B22)&amp;"."&amp; mergeValue(C22)&amp;"."&amp; mergeValue(D22)&amp;"."&amp; mergeValue(E22)</f>
        <v>#NAME?</v>
      </c>
      <c r="M22" s="556" t="s">
        <v>9</v>
      </c>
      <c r="N22" s="583"/>
      <c r="O22" s="1234"/>
      <c r="P22" s="1234"/>
      <c r="Q22" s="1234"/>
      <c r="R22" s="1234"/>
      <c r="S22" s="1234"/>
      <c r="T22" s="1234"/>
      <c r="U22" s="1234"/>
      <c r="V22" s="1234"/>
      <c r="W22" s="632" t="s">
        <v>638</v>
      </c>
    </row>
    <row r="23" spans="1:33" ht="90">
      <c r="A23" s="1232"/>
      <c r="B23" s="1232"/>
      <c r="C23" s="1232"/>
      <c r="D23" s="1232"/>
      <c r="E23" s="1232"/>
      <c r="F23" s="1232">
        <v>1</v>
      </c>
      <c r="G23" s="903"/>
      <c r="H23" s="903"/>
      <c r="I23" s="1232"/>
      <c r="J23" s="1232">
        <v>1</v>
      </c>
      <c r="K23" s="911"/>
      <c r="L23" s="595" t="e">
        <f ca="1">mergeValue(A23) &amp;"."&amp; mergeValue(B23)&amp;"."&amp; mergeValue(C23)&amp;"."&amp; mergeValue(D23)&amp;"."&amp; mergeValue(E23)&amp;"."&amp; mergeValue(F23)</f>
        <v>#NAME?</v>
      </c>
      <c r="M23" s="557" t="s">
        <v>10</v>
      </c>
      <c r="N23" s="583"/>
      <c r="O23" s="1235"/>
      <c r="P23" s="1236"/>
      <c r="Q23" s="1236"/>
      <c r="R23" s="1236"/>
      <c r="S23" s="1236"/>
      <c r="T23" s="1236"/>
      <c r="U23" s="1236"/>
      <c r="V23" s="1237"/>
      <c r="W23" s="632" t="s">
        <v>636</v>
      </c>
      <c r="Y23" s="506" t="e">
        <f ca="1">strCheckUnique(Z23:Z26)</f>
        <v>#NAME?</v>
      </c>
      <c r="AA23" s="506" t="str">
        <f>IF(O23="","",O23 &amp; ":_")</f>
        <v/>
      </c>
    </row>
    <row r="24" spans="1:33" ht="189" customHeight="1">
      <c r="A24" s="1232"/>
      <c r="B24" s="1232"/>
      <c r="C24" s="1232"/>
      <c r="D24" s="1232"/>
      <c r="E24" s="1232"/>
      <c r="F24" s="1232"/>
      <c r="G24" s="903">
        <v>1</v>
      </c>
      <c r="H24" s="903"/>
      <c r="I24" s="1232"/>
      <c r="J24" s="1232"/>
      <c r="K24" s="911">
        <v>1</v>
      </c>
      <c r="L24" s="595" t="e">
        <f ca="1">mergeValue(A24) &amp;"."&amp; mergeValue(B24)&amp;"."&amp; mergeValue(C24)&amp;"."&amp; mergeValue(D24)&amp;"."&amp; mergeValue(E24)&amp;"."&amp; mergeValue(F24)&amp;"."&amp; mergeValue(G24)</f>
        <v>#NAME?</v>
      </c>
      <c r="M24" s="1071"/>
      <c r="N24" s="588"/>
      <c r="O24" s="1080"/>
      <c r="P24" s="564"/>
      <c r="Q24" s="564"/>
      <c r="R24" s="1243"/>
      <c r="S24" s="1228" t="s">
        <v>84</v>
      </c>
      <c r="T24" s="1243"/>
      <c r="U24" s="1228" t="s">
        <v>85</v>
      </c>
      <c r="V24" s="580"/>
      <c r="W24" s="1203" t="s">
        <v>656</v>
      </c>
      <c r="X24" s="502" t="e">
        <f ca="1">strCheckDate(O25:V25)</f>
        <v>#NAME?</v>
      </c>
      <c r="Y24" s="506"/>
      <c r="Z24" s="506" t="str">
        <f>IF(M24="","",M24 )</f>
        <v/>
      </c>
      <c r="AA24" s="506"/>
      <c r="AB24" s="506"/>
      <c r="AC24" s="506"/>
    </row>
    <row r="25" spans="1:33" ht="11.25" hidden="1">
      <c r="A25" s="1232"/>
      <c r="B25" s="1232"/>
      <c r="C25" s="1232"/>
      <c r="D25" s="1232"/>
      <c r="E25" s="1232"/>
      <c r="F25" s="1232"/>
      <c r="G25" s="903"/>
      <c r="H25" s="903"/>
      <c r="I25" s="1232"/>
      <c r="J25" s="1232"/>
      <c r="K25" s="911"/>
      <c r="L25" s="602"/>
      <c r="M25" s="648"/>
      <c r="N25" s="588"/>
      <c r="O25" s="586"/>
      <c r="P25" s="564"/>
      <c r="Q25" s="586" t="str">
        <f>R24 &amp; "-" &amp; T24</f>
        <v>-</v>
      </c>
      <c r="R25" s="1227"/>
      <c r="S25" s="1228"/>
      <c r="T25" s="1227"/>
      <c r="U25" s="1228"/>
      <c r="V25" s="580"/>
      <c r="W25" s="1204"/>
    </row>
    <row r="26" spans="1:33" s="477" customFormat="1" ht="15" customHeight="1">
      <c r="A26" s="1232"/>
      <c r="B26" s="1232"/>
      <c r="C26" s="1232"/>
      <c r="D26" s="1232"/>
      <c r="E26" s="1232"/>
      <c r="F26" s="1232"/>
      <c r="G26" s="905"/>
      <c r="H26" s="903"/>
      <c r="I26" s="1232"/>
      <c r="J26" s="1232"/>
      <c r="K26" s="910"/>
      <c r="L26" s="540"/>
      <c r="M26" s="559" t="s">
        <v>25</v>
      </c>
      <c r="N26" s="553"/>
      <c r="O26" s="547"/>
      <c r="P26" s="547"/>
      <c r="Q26" s="547"/>
      <c r="R26" s="575"/>
      <c r="S26" s="566"/>
      <c r="T26" s="565"/>
      <c r="U26" s="553"/>
      <c r="V26" s="562"/>
      <c r="W26" s="1205"/>
      <c r="X26" s="503"/>
      <c r="Y26" s="503"/>
      <c r="Z26" s="503"/>
      <c r="AA26" s="503"/>
      <c r="AB26" s="503"/>
      <c r="AC26" s="503"/>
      <c r="AD26" s="503"/>
      <c r="AE26" s="503"/>
      <c r="AF26" s="503"/>
      <c r="AG26" s="503"/>
    </row>
    <row r="27" spans="1:33" s="477" customFormat="1" ht="15" customHeight="1">
      <c r="A27" s="1232"/>
      <c r="B27" s="1232"/>
      <c r="C27" s="1232"/>
      <c r="D27" s="1232"/>
      <c r="E27" s="1232"/>
      <c r="F27" s="905"/>
      <c r="G27" s="905"/>
      <c r="H27" s="903"/>
      <c r="I27" s="1232"/>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2"/>
      <c r="B28" s="1232"/>
      <c r="C28" s="1232"/>
      <c r="D28" s="1232"/>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2"/>
      <c r="B29" s="1232"/>
      <c r="C29" s="1232"/>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2"/>
      <c r="B30" s="1232"/>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2"/>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6" t="s">
        <v>632</v>
      </c>
      <c r="N34" s="1196"/>
      <c r="O34" s="1196"/>
      <c r="P34" s="1196"/>
      <c r="Q34" s="1196"/>
      <c r="R34" s="1196"/>
      <c r="S34" s="1196"/>
      <c r="T34" s="1196"/>
      <c r="U34" s="1196"/>
      <c r="V34" s="1196"/>
      <c r="W34" s="1196"/>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24.12.2021</v>
      </c>
      <c r="I7" s="583" t="s">
        <v>493</v>
      </c>
      <c r="J7" s="617"/>
      <c r="K7" s="592"/>
      <c r="L7" s="592"/>
      <c r="M7" s="592"/>
      <c r="N7" s="592"/>
      <c r="O7" s="592"/>
      <c r="P7" s="592"/>
      <c r="Q7" s="592"/>
      <c r="R7" s="592"/>
      <c r="S7" s="592"/>
      <c r="T7" s="592"/>
    </row>
    <row r="8" spans="1:20" s="572" customFormat="1" ht="45">
      <c r="A8" s="1201">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1"/>
      <c r="B12" s="1201"/>
      <c r="C12" s="1201">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e">
        <f ca="1">"4."&amp;mergeValue(A13) &amp;"."&amp;mergeValue(B13)&amp;"."&amp;mergeValue(C13)&amp;"."&amp;mergeValue(D13)</f>
        <v>#NAME?</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29" t="s">
        <v>657</v>
      </c>
      <c r="M5" s="1229"/>
      <c r="N5" s="1229"/>
      <c r="O5" s="1229"/>
      <c r="P5" s="1229"/>
      <c r="Q5" s="1229"/>
      <c r="R5" s="1229"/>
      <c r="S5" s="1229"/>
      <c r="T5" s="1229"/>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8" t="str">
        <f>IF(NameOrPr_ch="",IF(NameOrPr="","",NameOrPr),NameOrPr_ch)</f>
        <v>Государственный комитет Республики Татарстан по тарифам</v>
      </c>
      <c r="P7" s="1249"/>
      <c r="Q7" s="1249"/>
      <c r="R7" s="1249"/>
      <c r="S7" s="1249"/>
      <c r="T7" s="1250"/>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48" t="str">
        <f>IF(datePr_ch="",IF(datePr="","",datePr),datePr_ch)</f>
        <v>10.12.2021</v>
      </c>
      <c r="P8" s="1249"/>
      <c r="Q8" s="1249"/>
      <c r="R8" s="1249"/>
      <c r="S8" s="1249"/>
      <c r="T8" s="1250"/>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48" t="str">
        <f>IF(numberPr_ch="",IF(numberPr="","",numberPr),numberPr_ch)</f>
        <v>481-101/тэ-2021</v>
      </c>
      <c r="P9" s="1249"/>
      <c r="Q9" s="1249"/>
      <c r="R9" s="1249"/>
      <c r="S9" s="1249"/>
      <c r="T9" s="1250"/>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8" t="str">
        <f>IF(IstPub_ch="",IF(IstPub="","",IstPub),IstPub_ch)</f>
        <v>Официальный сайт правовой информации Министерства юстиции РТ:  http//pravo.tatarstan.ru</v>
      </c>
      <c r="P10" s="1249"/>
      <c r="Q10" s="1249"/>
      <c r="R10" s="1249"/>
      <c r="S10" s="1249"/>
      <c r="T10" s="1250"/>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30"/>
      <c r="M11" s="1230"/>
      <c r="N11" s="568"/>
      <c r="O11" s="1251"/>
      <c r="P11" s="1251"/>
      <c r="Q11" s="1251"/>
      <c r="R11" s="1251"/>
      <c r="S11" s="1251"/>
      <c r="T11" s="1251"/>
      <c r="U11" s="590" t="s">
        <v>373</v>
      </c>
      <c r="X11" s="592"/>
      <c r="Y11" s="592"/>
      <c r="Z11" s="592"/>
      <c r="AA11" s="592"/>
      <c r="AB11" s="592"/>
      <c r="AC11" s="592"/>
      <c r="AD11" s="592"/>
      <c r="AE11" s="592"/>
      <c r="AF11" s="592"/>
      <c r="AG11" s="592"/>
      <c r="AH11" s="592"/>
      <c r="AI11" s="592"/>
    </row>
    <row r="12" spans="1:35">
      <c r="J12" s="531"/>
      <c r="K12" s="531"/>
      <c r="L12" s="526"/>
      <c r="M12" s="526"/>
      <c r="N12" s="526"/>
      <c r="O12" s="1252"/>
      <c r="P12" s="1252"/>
      <c r="Q12" s="1252"/>
      <c r="R12" s="1252"/>
      <c r="S12" s="1252"/>
      <c r="T12" s="1252"/>
      <c r="U12" s="1252"/>
    </row>
    <row r="13" spans="1:35" ht="14.25" customHeight="1">
      <c r="J13" s="531"/>
      <c r="K13" s="531"/>
      <c r="L13" s="1151" t="s">
        <v>454</v>
      </c>
      <c r="M13" s="1151"/>
      <c r="N13" s="1151"/>
      <c r="O13" s="1151"/>
      <c r="P13" s="1151"/>
      <c r="Q13" s="1151"/>
      <c r="R13" s="1151"/>
      <c r="S13" s="1151"/>
      <c r="T13" s="1151"/>
      <c r="U13" s="1151"/>
      <c r="V13" s="1151"/>
      <c r="W13" s="1151" t="s">
        <v>455</v>
      </c>
    </row>
    <row r="14" spans="1:35" ht="14.25" customHeight="1">
      <c r="J14" s="531"/>
      <c r="K14" s="531"/>
      <c r="L14" s="1213" t="s">
        <v>92</v>
      </c>
      <c r="M14" s="1213" t="s">
        <v>639</v>
      </c>
      <c r="N14" s="523"/>
      <c r="O14" s="1214" t="s">
        <v>641</v>
      </c>
      <c r="P14" s="1215"/>
      <c r="Q14" s="1215"/>
      <c r="R14" s="1215"/>
      <c r="S14" s="1215"/>
      <c r="T14" s="1216"/>
      <c r="U14" s="1224" t="s">
        <v>341</v>
      </c>
      <c r="V14" s="1210" t="s">
        <v>275</v>
      </c>
      <c r="W14" s="1151"/>
    </row>
    <row r="15" spans="1:35" ht="14.25" customHeight="1">
      <c r="J15" s="531"/>
      <c r="K15" s="531"/>
      <c r="L15" s="1213"/>
      <c r="M15" s="1213"/>
      <c r="N15" s="523"/>
      <c r="O15" s="1219" t="s">
        <v>621</v>
      </c>
      <c r="P15" s="1217"/>
      <c r="Q15" s="1218"/>
      <c r="R15" s="1222" t="s">
        <v>654</v>
      </c>
      <c r="S15" s="1222"/>
      <c r="T15" s="1223"/>
      <c r="U15" s="1225"/>
      <c r="V15" s="1211"/>
      <c r="W15" s="1151"/>
    </row>
    <row r="16" spans="1:35" ht="30" customHeight="1">
      <c r="J16" s="531"/>
      <c r="K16" s="531"/>
      <c r="L16" s="1213"/>
      <c r="M16" s="1213"/>
      <c r="N16" s="522"/>
      <c r="O16" s="1220"/>
      <c r="P16" s="537"/>
      <c r="Q16" s="537"/>
      <c r="R16" s="538" t="s">
        <v>274</v>
      </c>
      <c r="S16" s="1208" t="s">
        <v>273</v>
      </c>
      <c r="T16" s="1209"/>
      <c r="U16" s="1226"/>
      <c r="V16" s="1212"/>
      <c r="W16" s="1151"/>
    </row>
    <row r="17" spans="1:36">
      <c r="J17" s="531"/>
      <c r="K17" s="571">
        <v>1</v>
      </c>
      <c r="L17" s="649" t="s">
        <v>93</v>
      </c>
      <c r="M17" s="649" t="s">
        <v>49</v>
      </c>
      <c r="N17" s="670" t="s">
        <v>49</v>
      </c>
      <c r="O17" s="650">
        <f ca="1">OFFSET(O17,0,-1)+1</f>
        <v>3</v>
      </c>
      <c r="P17" s="651">
        <f ca="1">OFFSET(P17,0,-1)</f>
        <v>3</v>
      </c>
      <c r="Q17" s="651">
        <f ca="1">OFFSET(Q17,0,-1)</f>
        <v>3</v>
      </c>
      <c r="R17" s="650">
        <f ca="1">OFFSET(R17,0,-1)+1</f>
        <v>4</v>
      </c>
      <c r="S17" s="1231">
        <f ca="1">OFFSET(S17,0,-1)+1</f>
        <v>5</v>
      </c>
      <c r="T17" s="1231"/>
      <c r="U17" s="650">
        <f ca="1">OFFSET(U17,0,-2)+1</f>
        <v>6</v>
      </c>
      <c r="V17" s="651">
        <f ca="1">OFFSET(V17,0,-1)</f>
        <v>6</v>
      </c>
      <c r="W17" s="650">
        <f ca="1">OFFSET(W17,0,-1)+1</f>
        <v>7</v>
      </c>
    </row>
    <row r="18" spans="1:36" ht="22.5">
      <c r="A18" s="1232">
        <v>1</v>
      </c>
      <c r="B18" s="921"/>
      <c r="C18" s="921"/>
      <c r="D18" s="921"/>
      <c r="E18" s="922"/>
      <c r="F18" s="923"/>
      <c r="G18" s="921"/>
      <c r="H18" s="921"/>
      <c r="I18" s="924"/>
      <c r="J18" s="919"/>
      <c r="K18" s="928">
        <v>1</v>
      </c>
      <c r="L18" s="595" t="e">
        <f ca="1">mergeValue(A18)</f>
        <v>#NAME?</v>
      </c>
      <c r="M18" s="643" t="s">
        <v>20</v>
      </c>
      <c r="N18" s="582"/>
      <c r="O18" s="1245"/>
      <c r="P18" s="1245"/>
      <c r="Q18" s="1245"/>
      <c r="R18" s="1245"/>
      <c r="S18" s="1245"/>
      <c r="T18" s="1245"/>
      <c r="U18" s="1245"/>
      <c r="V18" s="1245"/>
      <c r="W18" s="632" t="s">
        <v>658</v>
      </c>
    </row>
    <row r="19" spans="1:36" ht="22.5">
      <c r="A19" s="1232"/>
      <c r="B19" s="1232">
        <v>1</v>
      </c>
      <c r="C19" s="921"/>
      <c r="D19" s="921"/>
      <c r="E19" s="923"/>
      <c r="F19" s="923"/>
      <c r="G19" s="921"/>
      <c r="H19" s="921"/>
      <c r="I19" s="918"/>
      <c r="J19" s="917"/>
      <c r="K19" s="928">
        <v>1</v>
      </c>
      <c r="L19" s="595" t="e">
        <f ca="1">mergeValue(A19) &amp;"."&amp; mergeValue(B19)</f>
        <v>#NAME?</v>
      </c>
      <c r="M19" s="548" t="s">
        <v>16</v>
      </c>
      <c r="N19" s="582"/>
      <c r="O19" s="1245"/>
      <c r="P19" s="1245"/>
      <c r="Q19" s="1245"/>
      <c r="R19" s="1245"/>
      <c r="S19" s="1245"/>
      <c r="T19" s="1245"/>
      <c r="U19" s="1245"/>
      <c r="V19" s="1245"/>
      <c r="W19" s="632" t="s">
        <v>477</v>
      </c>
    </row>
    <row r="20" spans="1:36" ht="22.5">
      <c r="A20" s="1232"/>
      <c r="B20" s="1232"/>
      <c r="C20" s="1232">
        <v>1</v>
      </c>
      <c r="D20" s="921"/>
      <c r="E20" s="923"/>
      <c r="F20" s="923"/>
      <c r="G20" s="921"/>
      <c r="H20" s="921"/>
      <c r="I20" s="925"/>
      <c r="J20" s="917"/>
      <c r="K20" s="928">
        <v>1</v>
      </c>
      <c r="L20" s="595" t="e">
        <f ca="1">mergeValue(A20) &amp;"."&amp; mergeValue(B20)&amp;"."&amp; mergeValue(C20)</f>
        <v>#NAME?</v>
      </c>
      <c r="M20" s="549" t="s">
        <v>7</v>
      </c>
      <c r="N20" s="582"/>
      <c r="O20" s="1245"/>
      <c r="P20" s="1245"/>
      <c r="Q20" s="1245"/>
      <c r="R20" s="1245"/>
      <c r="S20" s="1245"/>
      <c r="T20" s="1245"/>
      <c r="U20" s="1245"/>
      <c r="V20" s="1245"/>
      <c r="W20" s="632" t="s">
        <v>633</v>
      </c>
    </row>
    <row r="21" spans="1:36" ht="22.5">
      <c r="A21" s="1232"/>
      <c r="B21" s="1232"/>
      <c r="C21" s="1232"/>
      <c r="D21" s="1232">
        <v>1</v>
      </c>
      <c r="E21" s="923"/>
      <c r="F21" s="923"/>
      <c r="G21" s="921"/>
      <c r="H21" s="921"/>
      <c r="I21" s="1232">
        <v>1</v>
      </c>
      <c r="J21" s="917"/>
      <c r="K21" s="928">
        <v>1</v>
      </c>
      <c r="L21" s="595" t="e">
        <f ca="1">mergeValue(A21) &amp;"."&amp; mergeValue(B21)&amp;"."&amp; mergeValue(C21)&amp;"."&amp; mergeValue(D21)</f>
        <v>#NAME?</v>
      </c>
      <c r="M21" s="550" t="s">
        <v>22</v>
      </c>
      <c r="N21" s="582"/>
      <c r="O21" s="1245"/>
      <c r="P21" s="1245"/>
      <c r="Q21" s="1245"/>
      <c r="R21" s="1245"/>
      <c r="S21" s="1245"/>
      <c r="T21" s="1245"/>
      <c r="U21" s="1245"/>
      <c r="V21" s="1245"/>
      <c r="W21" s="632" t="s">
        <v>634</v>
      </c>
    </row>
    <row r="22" spans="1:36" ht="11.25" hidden="1" customHeight="1">
      <c r="A22" s="1232"/>
      <c r="B22" s="1232"/>
      <c r="C22" s="1232"/>
      <c r="D22" s="1232"/>
      <c r="E22" s="1232">
        <v>1</v>
      </c>
      <c r="F22" s="923"/>
      <c r="G22" s="921"/>
      <c r="H22" s="921"/>
      <c r="I22" s="1232"/>
      <c r="J22" s="923"/>
      <c r="K22" s="928">
        <v>1</v>
      </c>
      <c r="L22" s="595"/>
      <c r="M22" s="556"/>
      <c r="N22" s="583"/>
      <c r="O22" s="633"/>
      <c r="P22" s="633"/>
      <c r="Q22" s="633"/>
      <c r="R22" s="633"/>
      <c r="S22" s="633"/>
      <c r="T22" s="633"/>
      <c r="U22" s="595"/>
      <c r="V22" s="509"/>
      <c r="W22" s="561"/>
    </row>
    <row r="23" spans="1:36" ht="90">
      <c r="A23" s="1232"/>
      <c r="B23" s="1232"/>
      <c r="C23" s="1232"/>
      <c r="D23" s="1232"/>
      <c r="E23" s="1232"/>
      <c r="F23" s="1232">
        <v>1</v>
      </c>
      <c r="G23" s="921"/>
      <c r="H23" s="921"/>
      <c r="I23" s="1232"/>
      <c r="J23" s="1238"/>
      <c r="K23" s="928">
        <v>1</v>
      </c>
      <c r="L23" s="595" t="e">
        <f ca="1">mergeValue(A23) &amp;"."&amp; mergeValue(B23)&amp;"."&amp; mergeValue(C23)&amp;"."&amp; mergeValue(D23)&amp;"."&amp;  mergeValue(F23)</f>
        <v>#NAME?</v>
      </c>
      <c r="M23" s="556" t="s">
        <v>10</v>
      </c>
      <c r="N23" s="583"/>
      <c r="O23" s="1234"/>
      <c r="P23" s="1234"/>
      <c r="Q23" s="1234"/>
      <c r="R23" s="1234"/>
      <c r="S23" s="1234"/>
      <c r="T23" s="1234"/>
      <c r="U23" s="1234"/>
      <c r="V23" s="1234"/>
      <c r="W23" s="632" t="s">
        <v>635</v>
      </c>
      <c r="Y23" s="591" t="e">
        <f ca="1">strCheckUnique(Z23:Z26)</f>
        <v>#NAME?</v>
      </c>
      <c r="AA23" s="591"/>
    </row>
    <row r="24" spans="1:36" ht="189" customHeight="1">
      <c r="A24" s="1232"/>
      <c r="B24" s="1232"/>
      <c r="C24" s="1232"/>
      <c r="D24" s="1232"/>
      <c r="E24" s="1232"/>
      <c r="F24" s="1232"/>
      <c r="G24" s="921">
        <v>1</v>
      </c>
      <c r="H24" s="921"/>
      <c r="I24" s="1232"/>
      <c r="J24" s="1238"/>
      <c r="K24" s="920"/>
      <c r="L24" s="595" t="e">
        <f ca="1">mergeValue(A24) &amp;"."&amp; mergeValue(B24)&amp;"."&amp; mergeValue(C24)&amp;"."&amp; mergeValue(D24)&amp;"."&amp;  mergeValue(F24)&amp;"."&amp;  mergeValue(G24)</f>
        <v>#NAME?</v>
      </c>
      <c r="M24" s="1071"/>
      <c r="N24" s="588"/>
      <c r="O24" s="564"/>
      <c r="P24" s="564"/>
      <c r="Q24" s="564"/>
      <c r="R24" s="1243"/>
      <c r="S24" s="1228" t="s">
        <v>84</v>
      </c>
      <c r="T24" s="1243"/>
      <c r="U24" s="1228" t="s">
        <v>85</v>
      </c>
      <c r="V24" s="539"/>
      <c r="W24" s="1203" t="s">
        <v>659</v>
      </c>
      <c r="X24" s="587" t="e">
        <f ca="1">strCheckDate(O25:V25)</f>
        <v>#NAME?</v>
      </c>
      <c r="Y24" s="591"/>
      <c r="Z24" s="591" t="str">
        <f>IF(M24="","",M24 )</f>
        <v/>
      </c>
      <c r="AA24" s="591"/>
      <c r="AB24" s="591"/>
      <c r="AC24" s="591"/>
    </row>
    <row r="25" spans="1:36" ht="11.25" hidden="1" customHeight="1">
      <c r="A25" s="1232"/>
      <c r="B25" s="1232"/>
      <c r="C25" s="1232"/>
      <c r="D25" s="1232"/>
      <c r="E25" s="1232"/>
      <c r="F25" s="1232"/>
      <c r="G25" s="921"/>
      <c r="H25" s="921"/>
      <c r="I25" s="1232"/>
      <c r="J25" s="1238"/>
      <c r="K25" s="928">
        <v>1</v>
      </c>
      <c r="L25" s="602"/>
      <c r="M25" s="648"/>
      <c r="N25" s="588"/>
      <c r="O25" s="564"/>
      <c r="P25" s="564"/>
      <c r="Q25" s="586" t="str">
        <f>R24 &amp; "-" &amp; T24</f>
        <v>-</v>
      </c>
      <c r="R25" s="1243"/>
      <c r="S25" s="1228"/>
      <c r="T25" s="1243"/>
      <c r="U25" s="1228"/>
      <c r="V25" s="539"/>
      <c r="W25" s="1204"/>
      <c r="Y25" s="591"/>
      <c r="Z25" s="591"/>
      <c r="AA25" s="591"/>
      <c r="AB25" s="591"/>
      <c r="AC25" s="591"/>
    </row>
    <row r="26" spans="1:36" s="524" customFormat="1" ht="15" customHeight="1">
      <c r="A26" s="1232"/>
      <c r="B26" s="1232"/>
      <c r="C26" s="1232"/>
      <c r="D26" s="1232"/>
      <c r="E26" s="1232"/>
      <c r="F26" s="1232"/>
      <c r="G26" s="921"/>
      <c r="H26" s="921"/>
      <c r="I26" s="1232"/>
      <c r="J26" s="1238"/>
      <c r="K26" s="928">
        <v>1</v>
      </c>
      <c r="L26" s="540"/>
      <c r="M26" s="558" t="s">
        <v>25</v>
      </c>
      <c r="N26" s="553"/>
      <c r="O26" s="547"/>
      <c r="P26" s="547"/>
      <c r="Q26" s="547"/>
      <c r="R26" s="575"/>
      <c r="S26" s="566"/>
      <c r="T26" s="565"/>
      <c r="U26" s="553"/>
      <c r="V26" s="562"/>
      <c r="W26" s="1205"/>
      <c r="X26" s="589"/>
      <c r="Y26" s="589"/>
      <c r="Z26" s="589"/>
      <c r="AA26" s="589"/>
      <c r="AB26" s="589"/>
      <c r="AC26" s="589"/>
      <c r="AD26" s="589"/>
      <c r="AE26" s="589"/>
      <c r="AF26" s="589"/>
      <c r="AG26" s="589"/>
      <c r="AH26" s="589"/>
      <c r="AI26" s="589"/>
    </row>
    <row r="27" spans="1:36" s="524" customFormat="1" ht="15" customHeight="1">
      <c r="A27" s="1232"/>
      <c r="B27" s="1232"/>
      <c r="C27" s="1232"/>
      <c r="D27" s="1232"/>
      <c r="E27" s="1232"/>
      <c r="F27" s="923"/>
      <c r="G27" s="923"/>
      <c r="H27" s="921"/>
      <c r="I27" s="1232"/>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2"/>
      <c r="B28" s="1232"/>
      <c r="C28" s="1232"/>
      <c r="D28" s="1232"/>
      <c r="E28" s="923"/>
      <c r="F28" s="923"/>
      <c r="G28" s="923"/>
      <c r="H28" s="921"/>
      <c r="I28" s="1232"/>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2"/>
      <c r="B29" s="1232"/>
      <c r="C29" s="1232"/>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2"/>
      <c r="B30" s="1232"/>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2"/>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6" t="s">
        <v>660</v>
      </c>
      <c r="N34" s="1196"/>
      <c r="O34" s="1196"/>
      <c r="P34" s="1196"/>
      <c r="Q34" s="1196"/>
      <c r="R34" s="1196"/>
      <c r="S34" s="1196"/>
      <c r="T34" s="1196"/>
      <c r="U34" s="1196"/>
      <c r="V34" s="1196"/>
      <c r="W34" s="1196"/>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24.12.2021</v>
      </c>
      <c r="I7" s="583" t="s">
        <v>493</v>
      </c>
      <c r="J7" s="617"/>
      <c r="K7" s="592"/>
      <c r="L7" s="592"/>
      <c r="M7" s="592"/>
      <c r="N7" s="592"/>
      <c r="O7" s="592"/>
      <c r="P7" s="592"/>
      <c r="Q7" s="592"/>
      <c r="R7" s="592"/>
      <c r="S7" s="592"/>
      <c r="T7" s="592"/>
    </row>
    <row r="8" spans="1:20" s="572" customFormat="1" ht="45">
      <c r="A8" s="1201">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1"/>
      <c r="B12" s="1201"/>
      <c r="C12" s="1201">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e">
        <f ca="1">"4."&amp;mergeValue(A13) &amp;"."&amp;mergeValue(B13)&amp;"."&amp;mergeValue(C13)&amp;"."&amp;mergeValue(D13)</f>
        <v>#NAME?</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29" t="s">
        <v>657</v>
      </c>
      <c r="M5" s="1229"/>
      <c r="N5" s="1229"/>
      <c r="O5" s="1229"/>
      <c r="P5" s="1229"/>
      <c r="Q5" s="1229"/>
      <c r="R5" s="1229"/>
      <c r="S5" s="1229"/>
      <c r="T5" s="1229"/>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8" t="str">
        <f>IF(NameOrPr_ch="",IF(NameOrPr="","",NameOrPr),NameOrPr_ch)</f>
        <v>Государственный комитет Республики Татарстан по тарифам</v>
      </c>
      <c r="P7" s="1249"/>
      <c r="Q7" s="1249"/>
      <c r="R7" s="1249"/>
      <c r="S7" s="1249"/>
      <c r="T7" s="1250"/>
      <c r="U7" s="671"/>
      <c r="X7" s="587"/>
      <c r="Y7" s="587"/>
      <c r="Z7" s="587"/>
      <c r="AA7" s="587"/>
      <c r="AB7" s="587"/>
      <c r="AC7" s="587"/>
      <c r="AD7" s="587"/>
      <c r="AE7" s="587"/>
      <c r="AF7" s="587"/>
      <c r="AG7" s="587"/>
      <c r="AH7" s="587"/>
    </row>
    <row r="8" spans="7:34" s="493" customFormat="1" ht="18.75">
      <c r="G8" s="492"/>
      <c r="H8" s="492"/>
      <c r="L8" s="501"/>
      <c r="M8" s="619" t="s">
        <v>596</v>
      </c>
      <c r="N8" s="668"/>
      <c r="O8" s="1248" t="str">
        <f>IF(datePr_ch="",IF(datePr="","",datePr),datePr_ch)</f>
        <v>10.12.2021</v>
      </c>
      <c r="P8" s="1249"/>
      <c r="Q8" s="1249"/>
      <c r="R8" s="1249"/>
      <c r="S8" s="1249"/>
      <c r="T8" s="1250"/>
      <c r="U8" s="669"/>
      <c r="X8" s="507"/>
      <c r="Y8" s="507"/>
      <c r="Z8" s="507"/>
      <c r="AA8" s="507"/>
      <c r="AB8" s="507"/>
      <c r="AC8" s="507"/>
      <c r="AD8" s="507"/>
      <c r="AE8" s="507"/>
      <c r="AF8" s="507"/>
      <c r="AG8" s="507"/>
      <c r="AH8" s="507"/>
    </row>
    <row r="9" spans="7:34" s="493" customFormat="1" ht="18.75">
      <c r="G9" s="492"/>
      <c r="H9" s="492"/>
      <c r="L9" s="554"/>
      <c r="M9" s="619" t="s">
        <v>595</v>
      </c>
      <c r="N9" s="668"/>
      <c r="O9" s="1248" t="str">
        <f>IF(numberPr_ch="",IF(numberPr="","",numberPr),numberPr_ch)</f>
        <v>481-101/тэ-2021</v>
      </c>
      <c r="P9" s="1249"/>
      <c r="Q9" s="1249"/>
      <c r="R9" s="1249"/>
      <c r="S9" s="1249"/>
      <c r="T9" s="1250"/>
      <c r="U9" s="669"/>
      <c r="X9" s="507"/>
      <c r="Y9" s="507"/>
      <c r="Z9" s="507"/>
      <c r="AA9" s="507"/>
      <c r="AB9" s="507"/>
      <c r="AC9" s="507"/>
      <c r="AD9" s="507"/>
      <c r="AE9" s="507"/>
      <c r="AF9" s="507"/>
      <c r="AG9" s="507"/>
      <c r="AH9" s="507"/>
    </row>
    <row r="10" spans="7:34" s="493" customFormat="1" ht="18.75">
      <c r="G10" s="492"/>
      <c r="H10" s="492"/>
      <c r="L10" s="554"/>
      <c r="M10" s="619" t="s">
        <v>501</v>
      </c>
      <c r="N10" s="668"/>
      <c r="O10" s="1248" t="str">
        <f>IF(IstPub_ch="",IF(IstPub="","",IstPub),IstPub_ch)</f>
        <v>Официальный сайт правовой информации Министерства юстиции РТ:  http//pravo.tatarstan.ru</v>
      </c>
      <c r="P10" s="1249"/>
      <c r="Q10" s="1249"/>
      <c r="R10" s="1249"/>
      <c r="S10" s="1249"/>
      <c r="T10" s="1250"/>
      <c r="U10" s="669"/>
      <c r="X10" s="507"/>
      <c r="Y10" s="507"/>
      <c r="Z10" s="507"/>
      <c r="AA10" s="507"/>
      <c r="AB10" s="507"/>
      <c r="AC10" s="507"/>
      <c r="AD10" s="507"/>
      <c r="AE10" s="507"/>
      <c r="AF10" s="507"/>
      <c r="AG10" s="507"/>
      <c r="AH10" s="507"/>
    </row>
    <row r="11" spans="7:34" s="493" customFormat="1" ht="11.25" hidden="1">
      <c r="G11" s="492"/>
      <c r="H11" s="492"/>
      <c r="L11" s="1230"/>
      <c r="M11" s="1230"/>
      <c r="N11" s="490"/>
      <c r="O11" s="1253"/>
      <c r="P11" s="1253"/>
      <c r="Q11" s="1253"/>
      <c r="R11" s="1253"/>
      <c r="S11" s="1253"/>
      <c r="T11" s="1253"/>
      <c r="U11" s="505" t="s">
        <v>373</v>
      </c>
      <c r="X11" s="507"/>
      <c r="Y11" s="507"/>
      <c r="Z11" s="507"/>
      <c r="AA11" s="507"/>
      <c r="AB11" s="507"/>
      <c r="AC11" s="507"/>
      <c r="AD11" s="507"/>
      <c r="AE11" s="507"/>
      <c r="AF11" s="507"/>
      <c r="AG11" s="507"/>
      <c r="AH11" s="507"/>
    </row>
    <row r="12" spans="7:34">
      <c r="J12" s="483"/>
      <c r="K12" s="483"/>
      <c r="L12" s="479"/>
      <c r="M12" s="479"/>
      <c r="N12" s="479"/>
      <c r="O12" s="1252"/>
      <c r="P12" s="1252"/>
      <c r="Q12" s="1252"/>
      <c r="R12" s="1252"/>
      <c r="S12" s="1252"/>
      <c r="T12" s="1252"/>
      <c r="U12" s="1252"/>
    </row>
    <row r="13" spans="7:34">
      <c r="J13" s="483"/>
      <c r="K13" s="483"/>
      <c r="L13" s="1151" t="s">
        <v>454</v>
      </c>
      <c r="M13" s="1151"/>
      <c r="N13" s="1151"/>
      <c r="O13" s="1151"/>
      <c r="P13" s="1151"/>
      <c r="Q13" s="1151"/>
      <c r="R13" s="1151"/>
      <c r="S13" s="1151"/>
      <c r="T13" s="1151"/>
      <c r="U13" s="1151"/>
      <c r="V13" s="1151"/>
      <c r="W13" s="1151" t="s">
        <v>455</v>
      </c>
    </row>
    <row r="14" spans="7:34" ht="14.25" customHeight="1">
      <c r="J14" s="483"/>
      <c r="K14" s="483"/>
      <c r="L14" s="1213" t="s">
        <v>92</v>
      </c>
      <c r="M14" s="1213" t="s">
        <v>639</v>
      </c>
      <c r="N14" s="523"/>
      <c r="O14" s="1214" t="s">
        <v>641</v>
      </c>
      <c r="P14" s="1215"/>
      <c r="Q14" s="1215"/>
      <c r="R14" s="1215"/>
      <c r="S14" s="1215"/>
      <c r="T14" s="1216"/>
      <c r="U14" s="1224" t="s">
        <v>341</v>
      </c>
      <c r="V14" s="1210" t="s">
        <v>275</v>
      </c>
      <c r="W14" s="1151"/>
    </row>
    <row r="15" spans="7:34" s="525" customFormat="1" ht="14.25" customHeight="1">
      <c r="G15" s="533"/>
      <c r="H15" s="533"/>
      <c r="I15" s="533"/>
      <c r="J15" s="531"/>
      <c r="K15" s="531"/>
      <c r="L15" s="1213"/>
      <c r="M15" s="1213"/>
      <c r="N15" s="523"/>
      <c r="O15" s="1219" t="s">
        <v>605</v>
      </c>
      <c r="P15" s="1217" t="s">
        <v>271</v>
      </c>
      <c r="Q15" s="1218"/>
      <c r="R15" s="1222" t="s">
        <v>654</v>
      </c>
      <c r="S15" s="1222"/>
      <c r="T15" s="1223"/>
      <c r="U15" s="1225"/>
      <c r="V15" s="1211"/>
      <c r="W15" s="1151"/>
      <c r="X15" s="587"/>
      <c r="Y15" s="587"/>
      <c r="Z15" s="587"/>
      <c r="AA15" s="587"/>
      <c r="AB15" s="587"/>
      <c r="AC15" s="587"/>
      <c r="AD15" s="587"/>
      <c r="AE15" s="587"/>
      <c r="AF15" s="587"/>
      <c r="AG15" s="587"/>
      <c r="AH15" s="587"/>
    </row>
    <row r="16" spans="7:34" ht="33.75">
      <c r="J16" s="483"/>
      <c r="K16" s="483"/>
      <c r="L16" s="1213"/>
      <c r="M16" s="1213"/>
      <c r="N16" s="522"/>
      <c r="O16" s="1220"/>
      <c r="P16" s="537" t="s">
        <v>765</v>
      </c>
      <c r="Q16" s="537" t="s">
        <v>766</v>
      </c>
      <c r="R16" s="538" t="s">
        <v>274</v>
      </c>
      <c r="S16" s="1208" t="s">
        <v>273</v>
      </c>
      <c r="T16" s="1209"/>
      <c r="U16" s="1226"/>
      <c r="V16" s="1212"/>
      <c r="W16" s="1151"/>
    </row>
    <row r="17" spans="1:34">
      <c r="J17" s="483"/>
      <c r="K17" s="491">
        <v>1</v>
      </c>
      <c r="L17" s="480" t="s">
        <v>93</v>
      </c>
      <c r="M17" s="480" t="s">
        <v>49</v>
      </c>
      <c r="N17" s="498" t="s">
        <v>49</v>
      </c>
      <c r="O17" s="489">
        <f ca="1">OFFSET(O17,0,-1)+1</f>
        <v>3</v>
      </c>
      <c r="P17" s="489">
        <f ca="1">OFFSET(P17,0,-1)+1</f>
        <v>4</v>
      </c>
      <c r="Q17" s="489">
        <f ca="1">OFFSET(Q17,0,-1)+1</f>
        <v>5</v>
      </c>
      <c r="R17" s="489">
        <f ca="1">OFFSET(R17,0,-1)+1</f>
        <v>6</v>
      </c>
      <c r="S17" s="1231">
        <f ca="1">OFFSET(S17,0,-1)+1</f>
        <v>7</v>
      </c>
      <c r="T17" s="1231"/>
      <c r="U17" s="489">
        <f ca="1">OFFSET(U17,0,-2)+1</f>
        <v>8</v>
      </c>
      <c r="V17" s="497">
        <f ca="1">OFFSET(V17,0,-1)</f>
        <v>8</v>
      </c>
      <c r="W17" s="489">
        <f ca="1">OFFSET(W17,0,-1)+1</f>
        <v>9</v>
      </c>
    </row>
    <row r="18" spans="1:34" ht="22.5">
      <c r="A18" s="1232">
        <v>1</v>
      </c>
      <c r="B18" s="942"/>
      <c r="C18" s="942"/>
      <c r="D18" s="942"/>
      <c r="E18" s="943"/>
      <c r="F18" s="944"/>
      <c r="G18" s="944"/>
      <c r="H18" s="944"/>
      <c r="I18" s="945"/>
      <c r="J18" s="940"/>
      <c r="K18" s="947"/>
      <c r="L18" s="595" t="e">
        <f ca="1">mergeValue(A18)</f>
        <v>#NAME?</v>
      </c>
      <c r="M18" s="643" t="s">
        <v>20</v>
      </c>
      <c r="N18" s="582"/>
      <c r="O18" s="1245"/>
      <c r="P18" s="1245"/>
      <c r="Q18" s="1245"/>
      <c r="R18" s="1245"/>
      <c r="S18" s="1245"/>
      <c r="T18" s="1245"/>
      <c r="U18" s="1245"/>
      <c r="V18" s="1245"/>
      <c r="W18" s="632" t="s">
        <v>658</v>
      </c>
    </row>
    <row r="19" spans="1:34" ht="22.5">
      <c r="A19" s="1232"/>
      <c r="B19" s="1232">
        <v>1</v>
      </c>
      <c r="C19" s="942"/>
      <c r="D19" s="942"/>
      <c r="E19" s="944"/>
      <c r="F19" s="944"/>
      <c r="G19" s="944"/>
      <c r="H19" s="944"/>
      <c r="I19" s="939"/>
      <c r="J19" s="938"/>
      <c r="K19" s="941"/>
      <c r="L19" s="595" t="e">
        <f ca="1">mergeValue(A19) &amp;"."&amp; mergeValue(B19)</f>
        <v>#NAME?</v>
      </c>
      <c r="M19" s="548" t="s">
        <v>16</v>
      </c>
      <c r="N19" s="582"/>
      <c r="O19" s="1245"/>
      <c r="P19" s="1245"/>
      <c r="Q19" s="1245"/>
      <c r="R19" s="1245"/>
      <c r="S19" s="1245"/>
      <c r="T19" s="1245"/>
      <c r="U19" s="1245"/>
      <c r="V19" s="1245"/>
      <c r="W19" s="632" t="s">
        <v>477</v>
      </c>
    </row>
    <row r="20" spans="1:34" ht="22.5">
      <c r="A20" s="1232"/>
      <c r="B20" s="1232"/>
      <c r="C20" s="1232">
        <v>1</v>
      </c>
      <c r="D20" s="942"/>
      <c r="E20" s="944"/>
      <c r="F20" s="944"/>
      <c r="G20" s="944"/>
      <c r="H20" s="944"/>
      <c r="I20" s="946"/>
      <c r="J20" s="938"/>
      <c r="K20" s="941"/>
      <c r="L20" s="595" t="e">
        <f ca="1">mergeValue(A20) &amp;"."&amp; mergeValue(B20)&amp;"."&amp; mergeValue(C20)</f>
        <v>#NAME?</v>
      </c>
      <c r="M20" s="549" t="s">
        <v>7</v>
      </c>
      <c r="N20" s="582"/>
      <c r="O20" s="1245"/>
      <c r="P20" s="1245"/>
      <c r="Q20" s="1245"/>
      <c r="R20" s="1245"/>
      <c r="S20" s="1245"/>
      <c r="T20" s="1245"/>
      <c r="U20" s="1245"/>
      <c r="V20" s="1245"/>
      <c r="W20" s="632" t="s">
        <v>633</v>
      </c>
    </row>
    <row r="21" spans="1:34" ht="22.5">
      <c r="A21" s="1232"/>
      <c r="B21" s="1232"/>
      <c r="C21" s="1232"/>
      <c r="D21" s="1232">
        <v>1</v>
      </c>
      <c r="E21" s="944"/>
      <c r="F21" s="944"/>
      <c r="G21" s="944"/>
      <c r="H21" s="944"/>
      <c r="I21" s="946"/>
      <c r="J21" s="938"/>
      <c r="K21" s="941"/>
      <c r="L21" s="595" t="e">
        <f ca="1">mergeValue(A21) &amp;"."&amp; mergeValue(B21)&amp;"."&amp; mergeValue(C21)&amp;"."&amp; mergeValue(D21)</f>
        <v>#NAME?</v>
      </c>
      <c r="M21" s="550" t="s">
        <v>22</v>
      </c>
      <c r="N21" s="582"/>
      <c r="O21" s="1245"/>
      <c r="P21" s="1245"/>
      <c r="Q21" s="1245"/>
      <c r="R21" s="1245"/>
      <c r="S21" s="1245"/>
      <c r="T21" s="1245"/>
      <c r="U21" s="1245"/>
      <c r="V21" s="1245"/>
      <c r="W21" s="632" t="s">
        <v>634</v>
      </c>
    </row>
    <row r="22" spans="1:34" ht="11.25" hidden="1" customHeight="1">
      <c r="A22" s="1232"/>
      <c r="B22" s="1232"/>
      <c r="C22" s="1232"/>
      <c r="D22" s="1232"/>
      <c r="E22" s="1232">
        <v>1</v>
      </c>
      <c r="F22" s="944"/>
      <c r="G22" s="944"/>
      <c r="H22" s="942">
        <v>1</v>
      </c>
      <c r="I22" s="1232">
        <v>1</v>
      </c>
      <c r="J22" s="944"/>
      <c r="K22" s="949"/>
      <c r="L22" s="595"/>
      <c r="M22" s="556"/>
      <c r="N22" s="583"/>
      <c r="O22" s="633"/>
      <c r="P22" s="633"/>
      <c r="Q22" s="633"/>
      <c r="R22" s="633"/>
      <c r="S22" s="633"/>
      <c r="T22" s="633"/>
      <c r="U22" s="633"/>
      <c r="V22" s="510"/>
      <c r="W22" s="561"/>
    </row>
    <row r="23" spans="1:34" ht="90">
      <c r="A23" s="1232"/>
      <c r="B23" s="1232"/>
      <c r="C23" s="1232"/>
      <c r="D23" s="1232"/>
      <c r="E23" s="1232"/>
      <c r="F23" s="1232">
        <v>1</v>
      </c>
      <c r="G23" s="942"/>
      <c r="H23" s="942"/>
      <c r="I23" s="1232"/>
      <c r="J23" s="1232">
        <v>1</v>
      </c>
      <c r="K23" s="950"/>
      <c r="L23" s="595" t="e">
        <f ca="1">mergeValue(A23) &amp;"."&amp; mergeValue(B23)&amp;"."&amp; mergeValue(C23)&amp;"."&amp; mergeValue(D23)&amp;"."&amp;  mergeValue(F23)</f>
        <v>#NAME?</v>
      </c>
      <c r="M23" s="557" t="s">
        <v>10</v>
      </c>
      <c r="N23" s="583"/>
      <c r="O23" s="1234"/>
      <c r="P23" s="1234"/>
      <c r="Q23" s="1234"/>
      <c r="R23" s="1234"/>
      <c r="S23" s="1234"/>
      <c r="T23" s="1234"/>
      <c r="U23" s="1234"/>
      <c r="V23" s="1234"/>
      <c r="W23" s="632" t="s">
        <v>635</v>
      </c>
      <c r="Y23" s="506" t="e">
        <f ca="1">strCheckUnique(Z23:Z26)</f>
        <v>#NAME?</v>
      </c>
      <c r="AA23" s="506"/>
    </row>
    <row r="24" spans="1:34" ht="189" customHeight="1">
      <c r="A24" s="1232"/>
      <c r="B24" s="1232"/>
      <c r="C24" s="1232"/>
      <c r="D24" s="1232"/>
      <c r="E24" s="1232"/>
      <c r="F24" s="1232"/>
      <c r="G24" s="942">
        <v>1</v>
      </c>
      <c r="H24" s="942"/>
      <c r="I24" s="1232"/>
      <c r="J24" s="1232"/>
      <c r="K24" s="950">
        <v>1</v>
      </c>
      <c r="L24" s="595" t="e">
        <f ca="1">mergeValue(A24) &amp;"."&amp; mergeValue(B24)&amp;"."&amp; mergeValue(C24)&amp;"."&amp; mergeValue(D24)&amp;"."&amp; mergeValue(F24)&amp;"."&amp; mergeValue(G24)</f>
        <v>#NAME?</v>
      </c>
      <c r="M24" s="1071"/>
      <c r="N24" s="588"/>
      <c r="O24" s="564"/>
      <c r="P24" s="564"/>
      <c r="Q24" s="1096"/>
      <c r="R24" s="1243"/>
      <c r="S24" s="1228" t="s">
        <v>84</v>
      </c>
      <c r="T24" s="1243"/>
      <c r="U24" s="1228" t="s">
        <v>85</v>
      </c>
      <c r="V24" s="580"/>
      <c r="W24" s="1203" t="s">
        <v>659</v>
      </c>
      <c r="X24" s="502" t="e">
        <f ca="1">strCheckDate(O25:V25)</f>
        <v>#NAME?</v>
      </c>
      <c r="Y24" s="506"/>
      <c r="Z24" s="506" t="str">
        <f>IF(M24="","",M24 )</f>
        <v/>
      </c>
      <c r="AA24" s="506"/>
      <c r="AB24" s="506"/>
      <c r="AC24" s="506"/>
    </row>
    <row r="25" spans="1:34" ht="11.25" hidden="1">
      <c r="A25" s="1232"/>
      <c r="B25" s="1232"/>
      <c r="C25" s="1232"/>
      <c r="D25" s="1232"/>
      <c r="E25" s="1232"/>
      <c r="F25" s="1232"/>
      <c r="G25" s="942"/>
      <c r="H25" s="942"/>
      <c r="I25" s="1232"/>
      <c r="J25" s="1232"/>
      <c r="K25" s="950"/>
      <c r="L25" s="602"/>
      <c r="M25" s="648"/>
      <c r="N25" s="588"/>
      <c r="O25" s="564"/>
      <c r="P25" s="564"/>
      <c r="Q25" s="586" t="str">
        <f>R24 &amp; "-" &amp; T24</f>
        <v>-</v>
      </c>
      <c r="R25" s="1227"/>
      <c r="S25" s="1228"/>
      <c r="T25" s="1227"/>
      <c r="U25" s="1228"/>
      <c r="V25" s="580"/>
      <c r="W25" s="1204"/>
    </row>
    <row r="26" spans="1:34" s="477" customFormat="1" ht="15" customHeight="1">
      <c r="A26" s="1232"/>
      <c r="B26" s="1232"/>
      <c r="C26" s="1232"/>
      <c r="D26" s="1232"/>
      <c r="E26" s="1232"/>
      <c r="F26" s="1232"/>
      <c r="G26" s="944"/>
      <c r="H26" s="942"/>
      <c r="I26" s="1232"/>
      <c r="J26" s="1232"/>
      <c r="K26" s="949"/>
      <c r="L26" s="540"/>
      <c r="M26" s="558" t="s">
        <v>25</v>
      </c>
      <c r="N26" s="553"/>
      <c r="O26" s="547"/>
      <c r="P26" s="547"/>
      <c r="Q26" s="547"/>
      <c r="R26" s="575"/>
      <c r="S26" s="566"/>
      <c r="T26" s="565"/>
      <c r="U26" s="553"/>
      <c r="V26" s="562"/>
      <c r="W26" s="1205"/>
      <c r="X26" s="503"/>
      <c r="Y26" s="503"/>
      <c r="Z26" s="503"/>
      <c r="AA26" s="503"/>
      <c r="AB26" s="503"/>
      <c r="AC26" s="503"/>
      <c r="AD26" s="503"/>
      <c r="AE26" s="503"/>
      <c r="AF26" s="503"/>
      <c r="AG26" s="503"/>
      <c r="AH26" s="503"/>
    </row>
    <row r="27" spans="1:34" s="477" customFormat="1" ht="15" customHeight="1">
      <c r="A27" s="1232"/>
      <c r="B27" s="1232"/>
      <c r="C27" s="1232"/>
      <c r="D27" s="1232"/>
      <c r="E27" s="1232"/>
      <c r="F27" s="944"/>
      <c r="G27" s="944"/>
      <c r="H27" s="942"/>
      <c r="I27" s="1232"/>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32"/>
      <c r="B28" s="1232"/>
      <c r="C28" s="1232"/>
      <c r="D28" s="1232"/>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32"/>
      <c r="B29" s="1232"/>
      <c r="C29" s="1232"/>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32"/>
      <c r="B30" s="1232"/>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32"/>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6" t="s">
        <v>660</v>
      </c>
      <c r="N34" s="1196"/>
      <c r="O34" s="1196"/>
      <c r="P34" s="1196"/>
      <c r="Q34" s="1196"/>
      <c r="R34" s="1196"/>
      <c r="S34" s="1196"/>
      <c r="T34" s="1196"/>
      <c r="U34" s="1196"/>
      <c r="V34" s="1196"/>
      <c r="W34" s="1196"/>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24.12.2021</v>
      </c>
      <c r="I7" s="583" t="s">
        <v>493</v>
      </c>
      <c r="J7" s="617"/>
      <c r="K7" s="592"/>
      <c r="L7" s="592"/>
      <c r="M7" s="592"/>
      <c r="N7" s="592"/>
      <c r="O7" s="592"/>
      <c r="P7" s="592"/>
      <c r="Q7" s="592"/>
      <c r="R7" s="592"/>
      <c r="S7" s="592"/>
      <c r="T7" s="592"/>
    </row>
    <row r="8" spans="1:20" s="572" customFormat="1" ht="45">
      <c r="A8" s="1201">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1"/>
      <c r="B12" s="1201"/>
      <c r="C12" s="1201">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e">
        <f ca="1">"4."&amp;mergeValue(A13) &amp;"."&amp;mergeValue(B13)&amp;"."&amp;mergeValue(C13)&amp;"."&amp;mergeValue(D13)</f>
        <v>#NAME?</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9" t="s">
        <v>657</v>
      </c>
      <c r="M5" s="1229"/>
      <c r="N5" s="1229"/>
      <c r="O5" s="1229"/>
      <c r="P5" s="1229"/>
      <c r="Q5" s="1229"/>
      <c r="R5" s="1229"/>
      <c r="S5" s="1229"/>
      <c r="T5" s="1229"/>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8" t="str">
        <f>IF(NameOrPr_ch="",IF(NameOrPr="","",NameOrPr),NameOrPr_ch)</f>
        <v>Государственный комитет Республики Татарстан по тарифам</v>
      </c>
      <c r="P7" s="1249"/>
      <c r="Q7" s="1249"/>
      <c r="R7" s="1249"/>
      <c r="S7" s="1249"/>
      <c r="T7" s="1250"/>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48" t="str">
        <f>IF(datePr_ch="",IF(datePr="","",datePr),datePr_ch)</f>
        <v>10.12.2021</v>
      </c>
      <c r="P8" s="1249"/>
      <c r="Q8" s="1249"/>
      <c r="R8" s="1249"/>
      <c r="S8" s="1249"/>
      <c r="T8" s="1250"/>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48" t="str">
        <f>IF(numberPr_ch="",IF(numberPr="","",numberPr),numberPr_ch)</f>
        <v>481-101/тэ-2021</v>
      </c>
      <c r="P9" s="1249"/>
      <c r="Q9" s="1249"/>
      <c r="R9" s="1249"/>
      <c r="S9" s="1249"/>
      <c r="T9" s="1250"/>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8" t="str">
        <f>IF(IstPub_ch="",IF(IstPub="","",IstPub),IstPub_ch)</f>
        <v>Официальный сайт правовой информации Министерства юстиции РТ:  http//pravo.tatarstan.ru</v>
      </c>
      <c r="P10" s="1249"/>
      <c r="Q10" s="1249"/>
      <c r="R10" s="1249"/>
      <c r="S10" s="1249"/>
      <c r="T10" s="1250"/>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2"/>
      <c r="P12" s="1252"/>
      <c r="Q12" s="1252"/>
      <c r="R12" s="1252"/>
      <c r="S12" s="1252"/>
      <c r="T12" s="1252"/>
      <c r="U12" s="1252"/>
    </row>
    <row r="13" spans="1:34">
      <c r="J13" s="483"/>
      <c r="K13" s="483"/>
      <c r="L13" s="1151" t="s">
        <v>454</v>
      </c>
      <c r="M13" s="1151"/>
      <c r="N13" s="1151"/>
      <c r="O13" s="1151"/>
      <c r="P13" s="1151"/>
      <c r="Q13" s="1151"/>
      <c r="R13" s="1151"/>
      <c r="S13" s="1151"/>
      <c r="T13" s="1151"/>
      <c r="U13" s="1151"/>
      <c r="V13" s="1151"/>
      <c r="W13" s="1151" t="s">
        <v>455</v>
      </c>
    </row>
    <row r="14" spans="1:34" ht="14.25" customHeight="1">
      <c r="J14" s="483"/>
      <c r="K14" s="483"/>
      <c r="L14" s="1213" t="s">
        <v>92</v>
      </c>
      <c r="M14" s="1213" t="s">
        <v>639</v>
      </c>
      <c r="N14" s="523"/>
      <c r="O14" s="1214" t="s">
        <v>641</v>
      </c>
      <c r="P14" s="1215"/>
      <c r="Q14" s="1215"/>
      <c r="R14" s="1215"/>
      <c r="S14" s="1215"/>
      <c r="T14" s="1216"/>
      <c r="U14" s="1224" t="s">
        <v>341</v>
      </c>
      <c r="V14" s="1210" t="s">
        <v>275</v>
      </c>
      <c r="W14" s="1151"/>
    </row>
    <row r="15" spans="1:34" s="525" customFormat="1" ht="14.25" customHeight="1">
      <c r="A15" s="587"/>
      <c r="B15" s="587"/>
      <c r="C15" s="587"/>
      <c r="D15" s="587"/>
      <c r="E15" s="587"/>
      <c r="F15" s="587"/>
      <c r="G15" s="593"/>
      <c r="H15" s="593"/>
      <c r="I15" s="533"/>
      <c r="J15" s="531"/>
      <c r="K15" s="531"/>
      <c r="L15" s="1213"/>
      <c r="M15" s="1213"/>
      <c r="N15" s="523"/>
      <c r="O15" s="1219" t="s">
        <v>772</v>
      </c>
      <c r="P15" s="1217" t="s">
        <v>271</v>
      </c>
      <c r="Q15" s="1218"/>
      <c r="R15" s="1222" t="s">
        <v>654</v>
      </c>
      <c r="S15" s="1222"/>
      <c r="T15" s="1223"/>
      <c r="U15" s="1225"/>
      <c r="V15" s="1211"/>
      <c r="W15" s="1151"/>
      <c r="X15" s="587"/>
      <c r="Y15" s="587"/>
      <c r="Z15" s="587"/>
      <c r="AA15" s="587"/>
      <c r="AB15" s="587"/>
      <c r="AC15" s="587"/>
      <c r="AD15" s="587"/>
      <c r="AE15" s="587"/>
      <c r="AF15" s="587"/>
      <c r="AG15" s="587"/>
      <c r="AH15" s="587"/>
    </row>
    <row r="16" spans="1:34" ht="33.75">
      <c r="J16" s="483"/>
      <c r="K16" s="483"/>
      <c r="L16" s="1213"/>
      <c r="M16" s="1213"/>
      <c r="N16" s="522"/>
      <c r="O16" s="1220"/>
      <c r="P16" s="537" t="s">
        <v>765</v>
      </c>
      <c r="Q16" s="537" t="s">
        <v>766</v>
      </c>
      <c r="R16" s="538" t="s">
        <v>274</v>
      </c>
      <c r="S16" s="1208" t="s">
        <v>273</v>
      </c>
      <c r="T16" s="1209"/>
      <c r="U16" s="1226"/>
      <c r="V16" s="1212"/>
      <c r="W16" s="1151"/>
    </row>
    <row r="17" spans="1:35">
      <c r="J17" s="483"/>
      <c r="K17" s="491">
        <v>1</v>
      </c>
      <c r="L17" s="527" t="s">
        <v>93</v>
      </c>
      <c r="M17" s="527" t="s">
        <v>49</v>
      </c>
      <c r="N17" s="498" t="s">
        <v>49</v>
      </c>
      <c r="O17" s="489">
        <f ca="1">OFFSET(O17,0,-1)+1</f>
        <v>3</v>
      </c>
      <c r="P17" s="489">
        <f ca="1">OFFSET(P17,0,-1)+1</f>
        <v>4</v>
      </c>
      <c r="Q17" s="489">
        <f ca="1">OFFSET(Q17,0,-1)+1</f>
        <v>5</v>
      </c>
      <c r="R17" s="489">
        <f ca="1">OFFSET(R17,0,-1)+1</f>
        <v>6</v>
      </c>
      <c r="S17" s="1231">
        <f ca="1">OFFSET(S17,0,-1)+1</f>
        <v>7</v>
      </c>
      <c r="T17" s="1231"/>
      <c r="U17" s="489">
        <f ca="1">OFFSET(U17,0,-2)+1</f>
        <v>8</v>
      </c>
      <c r="V17" s="653">
        <f ca="1">OFFSET(V17,0,-1)</f>
        <v>8</v>
      </c>
      <c r="W17" s="489">
        <f ca="1">OFFSET(W17,0,-1)+1</f>
        <v>9</v>
      </c>
    </row>
    <row r="18" spans="1:35" ht="22.5">
      <c r="A18" s="1232">
        <v>1</v>
      </c>
      <c r="B18" s="960"/>
      <c r="C18" s="960"/>
      <c r="D18" s="960"/>
      <c r="E18" s="961"/>
      <c r="F18" s="962"/>
      <c r="G18" s="962"/>
      <c r="H18" s="962"/>
      <c r="I18" s="963"/>
      <c r="J18" s="958"/>
      <c r="K18" s="965"/>
      <c r="L18" s="595" t="e">
        <f ca="1">mergeValue(A18)</f>
        <v>#NAME?</v>
      </c>
      <c r="M18" s="643" t="s">
        <v>20</v>
      </c>
      <c r="N18" s="582"/>
      <c r="O18" s="1245"/>
      <c r="P18" s="1245"/>
      <c r="Q18" s="1245"/>
      <c r="R18" s="1245"/>
      <c r="S18" s="1245"/>
      <c r="T18" s="1245"/>
      <c r="U18" s="1245"/>
      <c r="V18" s="1245"/>
      <c r="W18" s="632" t="s">
        <v>658</v>
      </c>
    </row>
    <row r="19" spans="1:35" ht="22.5">
      <c r="A19" s="1232"/>
      <c r="B19" s="1232">
        <v>1</v>
      </c>
      <c r="C19" s="960"/>
      <c r="D19" s="960"/>
      <c r="E19" s="962"/>
      <c r="F19" s="962"/>
      <c r="G19" s="962"/>
      <c r="H19" s="962"/>
      <c r="I19" s="957"/>
      <c r="J19" s="956"/>
      <c r="K19" s="959"/>
      <c r="L19" s="595" t="e">
        <f ca="1">mergeValue(A19) &amp;"."&amp; mergeValue(B19)</f>
        <v>#NAME?</v>
      </c>
      <c r="M19" s="548" t="s">
        <v>16</v>
      </c>
      <c r="N19" s="582"/>
      <c r="O19" s="1245"/>
      <c r="P19" s="1245"/>
      <c r="Q19" s="1245"/>
      <c r="R19" s="1245"/>
      <c r="S19" s="1245"/>
      <c r="T19" s="1245"/>
      <c r="U19" s="1245"/>
      <c r="V19" s="1245"/>
      <c r="W19" s="632" t="s">
        <v>477</v>
      </c>
    </row>
    <row r="20" spans="1:35" ht="22.5">
      <c r="A20" s="1232"/>
      <c r="B20" s="1232"/>
      <c r="C20" s="1232">
        <v>1</v>
      </c>
      <c r="D20" s="960"/>
      <c r="E20" s="962"/>
      <c r="F20" s="962"/>
      <c r="G20" s="962"/>
      <c r="H20" s="962"/>
      <c r="I20" s="964"/>
      <c r="J20" s="956"/>
      <c r="K20" s="959"/>
      <c r="L20" s="595" t="e">
        <f ca="1">mergeValue(A20) &amp;"."&amp; mergeValue(B20)&amp;"."&amp; mergeValue(C20)</f>
        <v>#NAME?</v>
      </c>
      <c r="M20" s="549" t="s">
        <v>7</v>
      </c>
      <c r="N20" s="582"/>
      <c r="O20" s="1245"/>
      <c r="P20" s="1245"/>
      <c r="Q20" s="1245"/>
      <c r="R20" s="1245"/>
      <c r="S20" s="1245"/>
      <c r="T20" s="1245"/>
      <c r="U20" s="1245"/>
      <c r="V20" s="1245"/>
      <c r="W20" s="632" t="s">
        <v>633</v>
      </c>
    </row>
    <row r="21" spans="1:35" ht="22.5">
      <c r="A21" s="1232"/>
      <c r="B21" s="1232"/>
      <c r="C21" s="1232"/>
      <c r="D21" s="1232">
        <v>1</v>
      </c>
      <c r="E21" s="962"/>
      <c r="F21" s="962"/>
      <c r="G21" s="962"/>
      <c r="H21" s="962"/>
      <c r="I21" s="964"/>
      <c r="J21" s="956"/>
      <c r="K21" s="959"/>
      <c r="L21" s="595" t="e">
        <f ca="1">mergeValue(A21) &amp;"."&amp; mergeValue(B21)&amp;"."&amp; mergeValue(C21)&amp;"."&amp; mergeValue(D21)</f>
        <v>#NAME?</v>
      </c>
      <c r="M21" s="550" t="s">
        <v>22</v>
      </c>
      <c r="N21" s="582"/>
      <c r="O21" s="1245"/>
      <c r="P21" s="1245"/>
      <c r="Q21" s="1245"/>
      <c r="R21" s="1245"/>
      <c r="S21" s="1245"/>
      <c r="T21" s="1245"/>
      <c r="U21" s="1245"/>
      <c r="V21" s="1245"/>
      <c r="W21" s="632" t="s">
        <v>634</v>
      </c>
    </row>
    <row r="22" spans="1:35" ht="11.25" hidden="1" customHeight="1">
      <c r="A22" s="1232"/>
      <c r="B22" s="1232"/>
      <c r="C22" s="1232"/>
      <c r="D22" s="1232"/>
      <c r="E22" s="1232">
        <v>1</v>
      </c>
      <c r="F22" s="962"/>
      <c r="G22" s="962"/>
      <c r="H22" s="960">
        <v>1</v>
      </c>
      <c r="I22" s="1232">
        <v>1</v>
      </c>
      <c r="J22" s="962"/>
      <c r="K22" s="967"/>
      <c r="L22" s="595"/>
      <c r="M22" s="556"/>
      <c r="N22" s="583"/>
      <c r="O22" s="633"/>
      <c r="P22" s="633"/>
      <c r="Q22" s="633"/>
      <c r="R22" s="633"/>
      <c r="S22" s="633"/>
      <c r="T22" s="633"/>
      <c r="U22" s="633"/>
      <c r="V22" s="510"/>
      <c r="W22" s="561"/>
    </row>
    <row r="23" spans="1:35" ht="90">
      <c r="A23" s="1232"/>
      <c r="B23" s="1232"/>
      <c r="C23" s="1232"/>
      <c r="D23" s="1232"/>
      <c r="E23" s="1232"/>
      <c r="F23" s="1232">
        <v>1</v>
      </c>
      <c r="G23" s="960"/>
      <c r="H23" s="960"/>
      <c r="I23" s="1232"/>
      <c r="J23" s="1232">
        <v>1</v>
      </c>
      <c r="K23" s="968"/>
      <c r="L23" s="595" t="e">
        <f ca="1">mergeValue(A23) &amp;"."&amp; mergeValue(B23)&amp;"."&amp; mergeValue(C23)&amp;"."&amp; mergeValue(D23)&amp;"."&amp;  mergeValue(F23)</f>
        <v>#NAME?</v>
      </c>
      <c r="M23" s="557" t="s">
        <v>10</v>
      </c>
      <c r="N23" s="583"/>
      <c r="O23" s="1234"/>
      <c r="P23" s="1234"/>
      <c r="Q23" s="1234"/>
      <c r="R23" s="1234"/>
      <c r="S23" s="1234"/>
      <c r="T23" s="1234"/>
      <c r="U23" s="1234"/>
      <c r="V23" s="1234"/>
      <c r="W23" s="632" t="s">
        <v>635</v>
      </c>
      <c r="Y23" s="506" t="e">
        <f ca="1">strCheckUnique(Z23:Z26)</f>
        <v>#NAME?</v>
      </c>
      <c r="AA23" s="506"/>
    </row>
    <row r="24" spans="1:35" ht="189" customHeight="1">
      <c r="A24" s="1232"/>
      <c r="B24" s="1232"/>
      <c r="C24" s="1232"/>
      <c r="D24" s="1232"/>
      <c r="E24" s="1232"/>
      <c r="F24" s="1232"/>
      <c r="G24" s="960">
        <v>1</v>
      </c>
      <c r="H24" s="960"/>
      <c r="I24" s="1232"/>
      <c r="J24" s="1232"/>
      <c r="K24" s="968">
        <v>1</v>
      </c>
      <c r="L24" s="595" t="e">
        <f ca="1">mergeValue(A24) &amp;"."&amp; mergeValue(B24)&amp;"."&amp; mergeValue(C24)&amp;"."&amp; mergeValue(D24)&amp;"."&amp; mergeValue(F24)&amp;"."&amp; mergeValue(G24)</f>
        <v>#NAME?</v>
      </c>
      <c r="M24" s="1071"/>
      <c r="N24" s="588"/>
      <c r="O24" s="564"/>
      <c r="P24" s="564"/>
      <c r="Q24" s="1096"/>
      <c r="R24" s="1243"/>
      <c r="S24" s="1228" t="s">
        <v>84</v>
      </c>
      <c r="T24" s="1243"/>
      <c r="U24" s="1228" t="s">
        <v>85</v>
      </c>
      <c r="V24" s="580"/>
      <c r="W24" s="1203" t="s">
        <v>659</v>
      </c>
      <c r="X24" s="502" t="e">
        <f ca="1">strCheckDate(O25:V25)</f>
        <v>#NAME?</v>
      </c>
      <c r="Y24" s="506"/>
      <c r="Z24" s="506" t="str">
        <f>IF(M24="","",M24 )</f>
        <v/>
      </c>
      <c r="AA24" s="506"/>
      <c r="AB24" s="506"/>
      <c r="AC24" s="506"/>
    </row>
    <row r="25" spans="1:35" ht="11.25" hidden="1">
      <c r="A25" s="1232"/>
      <c r="B25" s="1232"/>
      <c r="C25" s="1232"/>
      <c r="D25" s="1232"/>
      <c r="E25" s="1232"/>
      <c r="F25" s="1232"/>
      <c r="G25" s="960"/>
      <c r="H25" s="960"/>
      <c r="I25" s="1232"/>
      <c r="J25" s="1232"/>
      <c r="K25" s="968"/>
      <c r="L25" s="602"/>
      <c r="M25" s="648"/>
      <c r="N25" s="588"/>
      <c r="O25" s="564"/>
      <c r="P25" s="564"/>
      <c r="Q25" s="586" t="str">
        <f>R24 &amp; "-" &amp; T24</f>
        <v>-</v>
      </c>
      <c r="R25" s="1227"/>
      <c r="S25" s="1228"/>
      <c r="T25" s="1227"/>
      <c r="U25" s="1228"/>
      <c r="V25" s="580"/>
      <c r="W25" s="1204"/>
    </row>
    <row r="26" spans="1:35" s="477" customFormat="1" ht="15" customHeight="1">
      <c r="A26" s="1232"/>
      <c r="B26" s="1232"/>
      <c r="C26" s="1232"/>
      <c r="D26" s="1232"/>
      <c r="E26" s="1232"/>
      <c r="F26" s="1232"/>
      <c r="G26" s="962"/>
      <c r="H26" s="960"/>
      <c r="I26" s="1232"/>
      <c r="J26" s="1232"/>
      <c r="K26" s="967"/>
      <c r="L26" s="540"/>
      <c r="M26" s="558" t="s">
        <v>25</v>
      </c>
      <c r="N26" s="553"/>
      <c r="O26" s="547"/>
      <c r="P26" s="547"/>
      <c r="Q26" s="547"/>
      <c r="R26" s="575"/>
      <c r="S26" s="566"/>
      <c r="T26" s="565"/>
      <c r="U26" s="553"/>
      <c r="V26" s="562"/>
      <c r="W26" s="1205"/>
      <c r="X26" s="503"/>
      <c r="Y26" s="503"/>
      <c r="Z26" s="503"/>
      <c r="AA26" s="503"/>
      <c r="AB26" s="503"/>
      <c r="AC26" s="503"/>
      <c r="AD26" s="503"/>
      <c r="AE26" s="503"/>
      <c r="AF26" s="503"/>
      <c r="AG26" s="503"/>
      <c r="AH26" s="503"/>
    </row>
    <row r="27" spans="1:35" s="477" customFormat="1" ht="15" customHeight="1">
      <c r="A27" s="1232"/>
      <c r="B27" s="1232"/>
      <c r="C27" s="1232"/>
      <c r="D27" s="1232"/>
      <c r="E27" s="1232"/>
      <c r="F27" s="962"/>
      <c r="G27" s="962"/>
      <c r="H27" s="960"/>
      <c r="I27" s="1232"/>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2"/>
      <c r="B28" s="1232"/>
      <c r="C28" s="1232"/>
      <c r="D28" s="1232"/>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2"/>
      <c r="B29" s="1232"/>
      <c r="C29" s="1232"/>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2"/>
      <c r="B30" s="1232"/>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2"/>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6" t="s">
        <v>660</v>
      </c>
      <c r="N34" s="1196"/>
      <c r="O34" s="1196"/>
      <c r="P34" s="1196"/>
      <c r="Q34" s="1196"/>
      <c r="R34" s="1196"/>
      <c r="S34" s="1196"/>
      <c r="T34" s="1196"/>
      <c r="U34" s="1196"/>
      <c r="V34" s="1196"/>
      <c r="W34" s="1196"/>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24.12.2021</v>
      </c>
      <c r="I7" s="196" t="s">
        <v>493</v>
      </c>
      <c r="J7" s="334"/>
      <c r="K7" s="214"/>
      <c r="L7" s="214"/>
      <c r="M7" s="214"/>
      <c r="N7" s="214"/>
      <c r="O7" s="214"/>
      <c r="P7" s="214"/>
      <c r="Q7" s="214"/>
      <c r="R7" s="214"/>
      <c r="S7" s="214"/>
      <c r="T7" s="214"/>
    </row>
    <row r="8" spans="1:20" s="190" customFormat="1" ht="45">
      <c r="A8" s="1201">
        <v>1</v>
      </c>
      <c r="B8" s="214"/>
      <c r="C8" s="214"/>
      <c r="D8" s="214"/>
      <c r="F8" s="335" t="e">
        <f ca="1">"2." &amp;mergeValue(A8)</f>
        <v>#NAME?</v>
      </c>
      <c r="G8" s="417" t="s">
        <v>494</v>
      </c>
      <c r="H8" s="317"/>
      <c r="I8" s="196" t="s">
        <v>590</v>
      </c>
      <c r="J8" s="334"/>
      <c r="K8" s="214"/>
      <c r="L8" s="214"/>
      <c r="M8" s="214"/>
      <c r="N8" s="214"/>
      <c r="O8" s="214"/>
      <c r="P8" s="214"/>
      <c r="Q8" s="214"/>
      <c r="R8" s="214"/>
      <c r="S8" s="214"/>
      <c r="T8" s="214"/>
    </row>
    <row r="9" spans="1:20" s="190" customFormat="1" ht="22.5">
      <c r="A9" s="1201"/>
      <c r="B9" s="214"/>
      <c r="C9" s="214"/>
      <c r="D9" s="214"/>
      <c r="F9" s="335" t="e">
        <f ca="1">"3." &amp;mergeValue(A9)</f>
        <v>#NAME?</v>
      </c>
      <c r="G9" s="417" t="s">
        <v>495</v>
      </c>
      <c r="H9" s="317"/>
      <c r="I9" s="196" t="s">
        <v>588</v>
      </c>
      <c r="J9" s="334"/>
      <c r="K9" s="214"/>
      <c r="L9" s="214"/>
      <c r="M9" s="214"/>
      <c r="N9" s="214"/>
      <c r="O9" s="214"/>
      <c r="P9" s="214"/>
      <c r="Q9" s="214"/>
      <c r="R9" s="214"/>
      <c r="S9" s="214"/>
      <c r="T9" s="214"/>
    </row>
    <row r="10" spans="1:20" s="190" customFormat="1" ht="22.5">
      <c r="A10" s="1201"/>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1"/>
      <c r="B12" s="1201"/>
      <c r="C12" s="1201">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e">
        <f ca="1">"4."&amp;mergeValue(A13) &amp;"."&amp;mergeValue(B13)&amp;"."&amp;mergeValue(C13)&amp;"."&amp;mergeValue(D13)</f>
        <v>#NAME?</v>
      </c>
      <c r="G13" s="420" t="s">
        <v>498</v>
      </c>
      <c r="H13" s="317"/>
      <c r="I13" s="1202" t="s">
        <v>591</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593</v>
      </c>
      <c r="H19" s="119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9" t="s">
        <v>666</v>
      </c>
      <c r="M5" s="1229"/>
      <c r="N5" s="1229"/>
      <c r="O5" s="1229"/>
      <c r="P5" s="1229"/>
      <c r="Q5" s="1229"/>
      <c r="R5" s="1229"/>
      <c r="S5" s="1229"/>
      <c r="T5" s="1229"/>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8" t="str">
        <f>IF(NameOrPr_ch="",IF(NameOrPr="","",NameOrPr),NameOrPr_ch)</f>
        <v>Государственный комитет Республики Татарстан по тарифам</v>
      </c>
      <c r="P7" s="1249"/>
      <c r="Q7" s="1249"/>
      <c r="R7" s="1249"/>
      <c r="S7" s="1249"/>
      <c r="T7" s="1250"/>
      <c r="U7" s="671"/>
      <c r="V7" s="526"/>
      <c r="AC7" s="587"/>
      <c r="AD7" s="587"/>
      <c r="AE7" s="587"/>
      <c r="AF7" s="587"/>
      <c r="AG7" s="587"/>
    </row>
    <row r="8" spans="1:33" s="493" customFormat="1" ht="18.75">
      <c r="A8" s="507"/>
      <c r="B8" s="507"/>
      <c r="C8" s="507"/>
      <c r="D8" s="507"/>
      <c r="E8" s="507"/>
      <c r="F8" s="507"/>
      <c r="G8" s="507"/>
      <c r="H8" s="507"/>
      <c r="L8" s="501"/>
      <c r="M8" s="619" t="s">
        <v>596</v>
      </c>
      <c r="N8" s="668"/>
      <c r="O8" s="1248" t="str">
        <f>IF(datePr_ch="",IF(datePr="","",datePr),datePr_ch)</f>
        <v>10.12.2021</v>
      </c>
      <c r="P8" s="1249"/>
      <c r="Q8" s="1249"/>
      <c r="R8" s="1249"/>
      <c r="S8" s="1249"/>
      <c r="T8" s="1250"/>
      <c r="U8" s="669"/>
      <c r="V8" s="488"/>
      <c r="AC8" s="507"/>
      <c r="AD8" s="507"/>
      <c r="AE8" s="507"/>
      <c r="AF8" s="507"/>
      <c r="AG8" s="507"/>
    </row>
    <row r="9" spans="1:33" s="493" customFormat="1" ht="18.75">
      <c r="A9" s="507"/>
      <c r="B9" s="507"/>
      <c r="C9" s="507"/>
      <c r="D9" s="507"/>
      <c r="E9" s="507"/>
      <c r="F9" s="507"/>
      <c r="G9" s="507"/>
      <c r="H9" s="507"/>
      <c r="L9" s="554"/>
      <c r="M9" s="619" t="s">
        <v>595</v>
      </c>
      <c r="N9" s="668"/>
      <c r="O9" s="1248" t="str">
        <f>IF(numberPr_ch="",IF(numberPr="","",numberPr),numberPr_ch)</f>
        <v>481-101/тэ-2021</v>
      </c>
      <c r="P9" s="1249"/>
      <c r="Q9" s="1249"/>
      <c r="R9" s="1249"/>
      <c r="S9" s="1249"/>
      <c r="T9" s="1250"/>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8" t="str">
        <f>IF(IstPub_ch="",IF(IstPub="","",IstPub),IstPub_ch)</f>
        <v>Официальный сайт правовой информации Министерства юстиции РТ:  http//pravo.tatarstan.ru</v>
      </c>
      <c r="P10" s="1249"/>
      <c r="Q10" s="1249"/>
      <c r="R10" s="1249"/>
      <c r="S10" s="1249"/>
      <c r="T10" s="1250"/>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7"/>
      <c r="P12" s="1247"/>
      <c r="Q12" s="1247"/>
      <c r="R12" s="1247"/>
      <c r="S12" s="1247"/>
      <c r="T12" s="1247"/>
      <c r="U12" s="1247"/>
      <c r="V12" s="1247"/>
      <c r="W12" s="1247"/>
      <c r="X12" s="1247"/>
      <c r="Y12" s="1247"/>
      <c r="Z12" s="1247"/>
    </row>
    <row r="13" spans="1:33" ht="14.25" customHeight="1">
      <c r="J13" s="483"/>
      <c r="K13" s="483"/>
      <c r="L13" s="1213" t="s">
        <v>454</v>
      </c>
      <c r="M13" s="1213"/>
      <c r="N13" s="1213"/>
      <c r="O13" s="1213"/>
      <c r="P13" s="1213"/>
      <c r="Q13" s="1213"/>
      <c r="R13" s="1213"/>
      <c r="S13" s="1213"/>
      <c r="T13" s="1213"/>
      <c r="U13" s="1213"/>
      <c r="V13" s="1213"/>
      <c r="W13" s="1213"/>
      <c r="X13" s="1213"/>
      <c r="Y13" s="1213"/>
      <c r="Z13" s="1213"/>
      <c r="AA13" s="1213"/>
      <c r="AB13" s="1151" t="s">
        <v>455</v>
      </c>
    </row>
    <row r="14" spans="1:33" ht="14.25" customHeight="1">
      <c r="J14" s="483"/>
      <c r="K14" s="483"/>
      <c r="L14" s="1213" t="s">
        <v>92</v>
      </c>
      <c r="M14" s="1213" t="s">
        <v>639</v>
      </c>
      <c r="N14" s="580"/>
      <c r="O14" s="1151" t="s">
        <v>641</v>
      </c>
      <c r="P14" s="1151"/>
      <c r="Q14" s="1151"/>
      <c r="R14" s="1151"/>
      <c r="S14" s="1151"/>
      <c r="T14" s="1151"/>
      <c r="U14" s="1151"/>
      <c r="V14" s="1151"/>
      <c r="W14" s="1151"/>
      <c r="X14" s="1151"/>
      <c r="Y14" s="1151"/>
      <c r="Z14" s="1213" t="s">
        <v>341</v>
      </c>
      <c r="AA14" s="1246" t="s">
        <v>275</v>
      </c>
      <c r="AB14" s="1151"/>
    </row>
    <row r="15" spans="1:33" s="525" customFormat="1" ht="14.25" customHeight="1">
      <c r="A15" s="587"/>
      <c r="B15" s="587"/>
      <c r="C15" s="587"/>
      <c r="D15" s="587"/>
      <c r="E15" s="587"/>
      <c r="F15" s="587"/>
      <c r="G15" s="593"/>
      <c r="H15" s="593"/>
      <c r="I15" s="533"/>
      <c r="J15" s="531"/>
      <c r="K15" s="531"/>
      <c r="L15" s="1213"/>
      <c r="M15" s="1213"/>
      <c r="N15" s="580"/>
      <c r="O15" s="1257" t="s">
        <v>667</v>
      </c>
      <c r="P15" s="1257" t="s">
        <v>620</v>
      </c>
      <c r="Q15" s="1257" t="s">
        <v>621</v>
      </c>
      <c r="R15" s="1257" t="s">
        <v>271</v>
      </c>
      <c r="S15" s="1257"/>
      <c r="T15" s="1257" t="s">
        <v>271</v>
      </c>
      <c r="U15" s="1257"/>
      <c r="V15" s="654"/>
      <c r="W15" s="1256" t="s">
        <v>654</v>
      </c>
      <c r="X15" s="1256"/>
      <c r="Y15" s="1256"/>
      <c r="Z15" s="1213"/>
      <c r="AA15" s="1246"/>
      <c r="AB15" s="1151"/>
      <c r="AC15" s="587"/>
      <c r="AD15" s="587"/>
      <c r="AE15" s="587"/>
      <c r="AF15" s="587"/>
      <c r="AG15" s="587"/>
    </row>
    <row r="16" spans="1:33" ht="56.25" customHeight="1">
      <c r="J16" s="483"/>
      <c r="K16" s="483"/>
      <c r="L16" s="1213"/>
      <c r="M16" s="1213"/>
      <c r="N16" s="580"/>
      <c r="O16" s="1257"/>
      <c r="P16" s="1257"/>
      <c r="Q16" s="1257"/>
      <c r="R16" s="537" t="s">
        <v>622</v>
      </c>
      <c r="S16" s="537" t="s">
        <v>623</v>
      </c>
      <c r="T16" s="537" t="s">
        <v>624</v>
      </c>
      <c r="U16" s="537" t="s">
        <v>625</v>
      </c>
      <c r="V16" s="537"/>
      <c r="W16" s="538" t="s">
        <v>274</v>
      </c>
      <c r="X16" s="1258" t="s">
        <v>273</v>
      </c>
      <c r="Y16" s="1258"/>
      <c r="Z16" s="1213"/>
      <c r="AA16" s="1246"/>
      <c r="AB16" s="1151"/>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1">
        <f ca="1">OFFSET(X17,0,-1)+1</f>
        <v>11</v>
      </c>
      <c r="Y17" s="1231"/>
      <c r="Z17" s="489">
        <f ca="1">OFFSET(Z17,0,-2)+1</f>
        <v>12</v>
      </c>
      <c r="AB17" s="489">
        <f ca="1">OFFSET(AB17,0,-2)+1</f>
        <v>13</v>
      </c>
    </row>
    <row r="18" spans="1:33" ht="22.5">
      <c r="A18" s="1232">
        <v>1</v>
      </c>
      <c r="B18" s="1055"/>
      <c r="C18" s="1055"/>
      <c r="D18" s="1055"/>
      <c r="E18" s="1056"/>
      <c r="F18" s="1057"/>
      <c r="G18" s="1055"/>
      <c r="H18" s="1055"/>
      <c r="I18" s="1043"/>
      <c r="J18" s="1048"/>
      <c r="K18" s="1048"/>
      <c r="L18" s="595" t="e">
        <f ca="1">mergeValue(A18)</f>
        <v>#NAME?</v>
      </c>
      <c r="M18" s="643" t="s">
        <v>20</v>
      </c>
      <c r="N18" s="582"/>
      <c r="O18" s="1245"/>
      <c r="P18" s="1245"/>
      <c r="Q18" s="1245"/>
      <c r="R18" s="1245"/>
      <c r="S18" s="1245"/>
      <c r="T18" s="1245"/>
      <c r="U18" s="1245"/>
      <c r="V18" s="1245"/>
      <c r="W18" s="1245"/>
      <c r="X18" s="1245"/>
      <c r="Y18" s="1245"/>
      <c r="Z18" s="1245"/>
      <c r="AA18" s="1245"/>
      <c r="AB18" s="632" t="s">
        <v>476</v>
      </c>
    </row>
    <row r="19" spans="1:33" ht="22.5">
      <c r="A19" s="1232"/>
      <c r="B19" s="1232">
        <v>1</v>
      </c>
      <c r="C19" s="1055"/>
      <c r="D19" s="1055"/>
      <c r="E19" s="1057"/>
      <c r="F19" s="1057"/>
      <c r="G19" s="1055"/>
      <c r="H19" s="1055"/>
      <c r="I19" s="1050"/>
      <c r="J19" s="1045"/>
      <c r="K19" s="1044"/>
      <c r="L19" s="595" t="e">
        <f ca="1">mergeValue(A19) &amp;"."&amp; mergeValue(B19)</f>
        <v>#NAME?</v>
      </c>
      <c r="M19" s="548" t="s">
        <v>16</v>
      </c>
      <c r="N19" s="582"/>
      <c r="O19" s="1245"/>
      <c r="P19" s="1245"/>
      <c r="Q19" s="1245"/>
      <c r="R19" s="1245"/>
      <c r="S19" s="1245"/>
      <c r="T19" s="1245"/>
      <c r="U19" s="1245"/>
      <c r="V19" s="1245"/>
      <c r="W19" s="1245"/>
      <c r="X19" s="1245"/>
      <c r="Y19" s="1245"/>
      <c r="Z19" s="1245"/>
      <c r="AA19" s="1245"/>
      <c r="AB19" s="632" t="s">
        <v>477</v>
      </c>
    </row>
    <row r="20" spans="1:33" ht="22.5">
      <c r="A20" s="1232"/>
      <c r="B20" s="1232"/>
      <c r="C20" s="1232">
        <v>1</v>
      </c>
      <c r="D20" s="1055"/>
      <c r="E20" s="1057"/>
      <c r="F20" s="1057"/>
      <c r="G20" s="1055"/>
      <c r="H20" s="1055"/>
      <c r="I20" s="1050"/>
      <c r="J20" s="1045"/>
      <c r="K20" s="1044"/>
      <c r="L20" s="595" t="e">
        <f ca="1">mergeValue(A20) &amp;"."&amp; mergeValue(B20)&amp;"."&amp; mergeValue(C20)</f>
        <v>#NAME?</v>
      </c>
      <c r="M20" s="549" t="s">
        <v>7</v>
      </c>
      <c r="N20" s="582"/>
      <c r="O20" s="1245"/>
      <c r="P20" s="1245"/>
      <c r="Q20" s="1245"/>
      <c r="R20" s="1245"/>
      <c r="S20" s="1245"/>
      <c r="T20" s="1245"/>
      <c r="U20" s="1245"/>
      <c r="V20" s="1245"/>
      <c r="W20" s="1245"/>
      <c r="X20" s="1245"/>
      <c r="Y20" s="1245"/>
      <c r="Z20" s="1245"/>
      <c r="AA20" s="1245"/>
      <c r="AB20" s="632" t="s">
        <v>633</v>
      </c>
    </row>
    <row r="21" spans="1:33" ht="22.5">
      <c r="A21" s="1232"/>
      <c r="B21" s="1232"/>
      <c r="C21" s="1232"/>
      <c r="D21" s="1232">
        <v>1</v>
      </c>
      <c r="E21" s="1057"/>
      <c r="F21" s="1057"/>
      <c r="G21" s="1055"/>
      <c r="H21" s="1055"/>
      <c r="I21" s="1050"/>
      <c r="J21" s="1045"/>
      <c r="K21" s="1044"/>
      <c r="L21" s="595" t="e">
        <f ca="1">mergeValue(A21) &amp;"."&amp; mergeValue(B21)&amp;"."&amp; mergeValue(C21)&amp;"."&amp; mergeValue(D21)</f>
        <v>#NAME?</v>
      </c>
      <c r="M21" s="550" t="s">
        <v>22</v>
      </c>
      <c r="N21" s="582"/>
      <c r="O21" s="1245"/>
      <c r="P21" s="1245"/>
      <c r="Q21" s="1245"/>
      <c r="R21" s="1245"/>
      <c r="S21" s="1245"/>
      <c r="T21" s="1245"/>
      <c r="U21" s="1245"/>
      <c r="V21" s="1245"/>
      <c r="W21" s="1245"/>
      <c r="X21" s="1245"/>
      <c r="Y21" s="1245"/>
      <c r="Z21" s="1245"/>
      <c r="AA21" s="1245"/>
      <c r="AB21" s="632" t="s">
        <v>634</v>
      </c>
    </row>
    <row r="22" spans="1:33" ht="0.2" customHeight="1">
      <c r="A22" s="1232"/>
      <c r="B22" s="1232"/>
      <c r="C22" s="1232"/>
      <c r="D22" s="1232"/>
      <c r="E22" s="1232">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32"/>
      <c r="B23" s="1232"/>
      <c r="C23" s="1232"/>
      <c r="D23" s="1232"/>
      <c r="E23" s="1232"/>
      <c r="F23" s="1232">
        <v>1</v>
      </c>
      <c r="G23" s="1055"/>
      <c r="H23" s="1055"/>
      <c r="I23" s="1254"/>
      <c r="J23" s="1045"/>
      <c r="K23" s="1044"/>
      <c r="L23" s="595" t="e">
        <f ca="1">mergeValue(A23) &amp;"."&amp; mergeValue(B23)&amp;"."&amp; mergeValue(C23)&amp;"."&amp; mergeValue(D23)&amp;"."&amp; mergeValue(F23)</f>
        <v>#NAME?</v>
      </c>
      <c r="M23" s="557" t="s">
        <v>10</v>
      </c>
      <c r="N23" s="583"/>
      <c r="O23" s="1235"/>
      <c r="P23" s="1236"/>
      <c r="Q23" s="1236"/>
      <c r="R23" s="1236"/>
      <c r="S23" s="1236"/>
      <c r="T23" s="1236"/>
      <c r="U23" s="1236"/>
      <c r="V23" s="1236"/>
      <c r="W23" s="1236"/>
      <c r="X23" s="1236"/>
      <c r="Y23" s="1236"/>
      <c r="Z23" s="1236"/>
      <c r="AA23" s="1237"/>
      <c r="AB23" s="632" t="s">
        <v>635</v>
      </c>
      <c r="AD23" s="506" t="e">
        <f ca="1">strCheckUnique(AE23:AE28)</f>
        <v>#NAME?</v>
      </c>
      <c r="AF23" s="506"/>
    </row>
    <row r="24" spans="1:33" ht="135">
      <c r="A24" s="1232"/>
      <c r="B24" s="1232"/>
      <c r="C24" s="1232"/>
      <c r="D24" s="1232"/>
      <c r="E24" s="1232"/>
      <c r="F24" s="1232"/>
      <c r="G24" s="1232">
        <v>1</v>
      </c>
      <c r="H24" s="1055"/>
      <c r="I24" s="1254"/>
      <c r="J24" s="1255"/>
      <c r="K24" s="1051"/>
      <c r="L24" s="595" t="e">
        <f ca="1">mergeValue(A24) &amp;"."&amp; mergeValue(B24)&amp;"."&amp; mergeValue(C24)&amp;"."&amp; mergeValue(D24)&amp;"."&amp; mergeValue(F24)&amp;"."&amp; mergeValue(G24)</f>
        <v>#NAME?</v>
      </c>
      <c r="M24" s="1071" t="s">
        <v>650</v>
      </c>
      <c r="N24" s="648"/>
      <c r="O24" s="564"/>
      <c r="P24" s="564"/>
      <c r="Q24" s="564"/>
      <c r="R24" s="495"/>
      <c r="S24" s="1097"/>
      <c r="T24" s="495"/>
      <c r="U24" s="1097"/>
      <c r="V24" s="586" t="str">
        <f>W24 &amp; "-" &amp; Y24</f>
        <v>-</v>
      </c>
      <c r="W24" s="1243"/>
      <c r="X24" s="1228" t="s">
        <v>84</v>
      </c>
      <c r="Y24" s="1243"/>
      <c r="Z24" s="1228" t="s">
        <v>85</v>
      </c>
      <c r="AA24" s="539"/>
      <c r="AB24" s="632" t="s">
        <v>668</v>
      </c>
      <c r="AC24" s="502" t="e">
        <f ca="1">strCheckDate(O24:AA24)</f>
        <v>#NAME?</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2"/>
      <c r="B25" s="1232"/>
      <c r="C25" s="1232"/>
      <c r="D25" s="1232"/>
      <c r="E25" s="1232"/>
      <c r="F25" s="1232"/>
      <c r="G25" s="1232"/>
      <c r="H25" s="1055">
        <v>1</v>
      </c>
      <c r="I25" s="1254"/>
      <c r="J25" s="1255"/>
      <c r="K25" s="1051"/>
      <c r="L25" s="595" t="e">
        <f ca="1">mergeValue(A25) &amp;"."&amp; mergeValue(B25)&amp;"."&amp; mergeValue(C25)&amp;"."&amp; mergeValue(D25)&amp;"."&amp; mergeValue(F25)&amp;"."&amp; mergeValue(G25)&amp;"."&amp; mergeValue(H25)</f>
        <v>#NAME?</v>
      </c>
      <c r="M25" s="1073"/>
      <c r="N25" s="496"/>
      <c r="O25" s="564"/>
      <c r="P25" s="564"/>
      <c r="Q25" s="564"/>
      <c r="R25" s="495"/>
      <c r="S25" s="1097"/>
      <c r="T25" s="495"/>
      <c r="U25" s="1097"/>
      <c r="V25" s="586" t="str">
        <f>W25 &amp; "-" &amp; Y25</f>
        <v>-</v>
      </c>
      <c r="W25" s="1243"/>
      <c r="X25" s="1228"/>
      <c r="Y25" s="1243"/>
      <c r="Z25" s="1228"/>
      <c r="AA25" s="672"/>
      <c r="AB25" s="1203" t="s">
        <v>669</v>
      </c>
      <c r="AC25" s="502" t="e">
        <f ca="1">strCheckDate(O25:AA25)</f>
        <v>#NAME?</v>
      </c>
      <c r="AF25" s="506"/>
    </row>
    <row r="26" spans="1:33" ht="14.25" hidden="1" customHeight="1">
      <c r="A26" s="1232"/>
      <c r="B26" s="1232"/>
      <c r="C26" s="1232"/>
      <c r="D26" s="1232"/>
      <c r="E26" s="1232"/>
      <c r="F26" s="1232"/>
      <c r="G26" s="1232"/>
      <c r="H26" s="1055"/>
      <c r="I26" s="1254"/>
      <c r="J26" s="1255"/>
      <c r="K26" s="1051"/>
      <c r="L26" s="602"/>
      <c r="M26" s="648"/>
      <c r="N26" s="648"/>
      <c r="O26" s="564"/>
      <c r="P26" s="495"/>
      <c r="Q26" s="495"/>
      <c r="R26" s="495"/>
      <c r="S26" s="495"/>
      <c r="T26" s="495"/>
      <c r="U26" s="561"/>
      <c r="V26" s="586"/>
      <c r="W26" s="1227"/>
      <c r="X26" s="1228"/>
      <c r="Y26" s="1227"/>
      <c r="Z26" s="1228"/>
      <c r="AA26" s="539"/>
      <c r="AB26" s="1204"/>
      <c r="AF26" s="506">
        <f ca="1">OFFSET(AF26,-1,0)</f>
        <v>0</v>
      </c>
    </row>
    <row r="27" spans="1:33" s="477" customFormat="1" ht="15" customHeight="1">
      <c r="A27" s="1232"/>
      <c r="B27" s="1232"/>
      <c r="C27" s="1232"/>
      <c r="D27" s="1232"/>
      <c r="E27" s="1232"/>
      <c r="F27" s="1232"/>
      <c r="G27" s="1232"/>
      <c r="H27" s="1055"/>
      <c r="I27" s="1254"/>
      <c r="J27" s="1255"/>
      <c r="K27" s="1052"/>
      <c r="L27" s="540"/>
      <c r="M27" s="559" t="s">
        <v>41</v>
      </c>
      <c r="N27" s="553"/>
      <c r="O27" s="547"/>
      <c r="P27" s="547"/>
      <c r="Q27" s="547"/>
      <c r="R27" s="547"/>
      <c r="S27" s="547"/>
      <c r="T27" s="547"/>
      <c r="U27" s="547"/>
      <c r="V27" s="547"/>
      <c r="W27" s="565"/>
      <c r="X27" s="566"/>
      <c r="Y27" s="565"/>
      <c r="Z27" s="553"/>
      <c r="AA27" s="562"/>
      <c r="AB27" s="1205"/>
      <c r="AC27" s="503"/>
      <c r="AD27" s="503"/>
      <c r="AE27" s="503"/>
      <c r="AF27" s="503"/>
      <c r="AG27" s="503"/>
    </row>
    <row r="28" spans="1:33" s="477" customFormat="1" ht="15" customHeight="1">
      <c r="A28" s="1232"/>
      <c r="B28" s="1232"/>
      <c r="C28" s="1232"/>
      <c r="D28" s="1232"/>
      <c r="E28" s="1232"/>
      <c r="F28" s="1232"/>
      <c r="G28" s="1055"/>
      <c r="H28" s="1055"/>
      <c r="I28" s="1254"/>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2"/>
      <c r="B29" s="1232"/>
      <c r="C29" s="1232"/>
      <c r="D29" s="1232"/>
      <c r="E29" s="1232"/>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2"/>
      <c r="B30" s="1232"/>
      <c r="C30" s="1232"/>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2"/>
      <c r="B31" s="1232"/>
      <c r="C31" s="1232"/>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32"/>
      <c r="B32" s="1232"/>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2"/>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6" t="s">
        <v>672</v>
      </c>
      <c r="N36" s="1196"/>
      <c r="O36" s="1196"/>
      <c r="P36" s="1196"/>
      <c r="Q36" s="1196"/>
      <c r="R36" s="1196"/>
      <c r="S36" s="1196"/>
      <c r="T36" s="1196"/>
      <c r="U36" s="1196"/>
      <c r="V36" s="1196"/>
      <c r="W36" s="1196"/>
    </row>
  </sheetData>
  <sheetProtection password="FA9C"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24.12.2021</v>
      </c>
      <c r="I7" s="196" t="s">
        <v>493</v>
      </c>
      <c r="J7" s="334"/>
      <c r="K7" s="214"/>
      <c r="L7" s="214"/>
      <c r="M7" s="214"/>
      <c r="N7" s="214"/>
      <c r="O7" s="214"/>
      <c r="P7" s="214"/>
      <c r="Q7" s="214"/>
      <c r="R7" s="214"/>
      <c r="S7" s="214"/>
      <c r="T7" s="214"/>
    </row>
    <row r="8" spans="1:20" s="190" customFormat="1" ht="45">
      <c r="A8" s="1201">
        <v>1</v>
      </c>
      <c r="B8" s="214"/>
      <c r="C8" s="214"/>
      <c r="D8" s="214"/>
      <c r="F8" s="335" t="e">
        <f ca="1">"2." &amp;mergeValue(A8)</f>
        <v>#NAME?</v>
      </c>
      <c r="G8" s="417" t="s">
        <v>494</v>
      </c>
      <c r="H8" s="317"/>
      <c r="I8" s="196" t="s">
        <v>590</v>
      </c>
      <c r="J8" s="334"/>
      <c r="K8" s="214"/>
      <c r="L8" s="214"/>
      <c r="M8" s="214"/>
      <c r="N8" s="214"/>
      <c r="O8" s="214"/>
      <c r="P8" s="214"/>
      <c r="Q8" s="214"/>
      <c r="R8" s="214"/>
      <c r="S8" s="214"/>
      <c r="T8" s="214"/>
    </row>
    <row r="9" spans="1:20" s="190" customFormat="1" ht="22.5">
      <c r="A9" s="1201"/>
      <c r="B9" s="214"/>
      <c r="C9" s="214"/>
      <c r="D9" s="214"/>
      <c r="F9" s="335" t="e">
        <f ca="1">"3." &amp;mergeValue(A9)</f>
        <v>#NAME?</v>
      </c>
      <c r="G9" s="417" t="s">
        <v>495</v>
      </c>
      <c r="H9" s="317"/>
      <c r="I9" s="196" t="s">
        <v>588</v>
      </c>
      <c r="J9" s="334"/>
      <c r="K9" s="214"/>
      <c r="L9" s="214"/>
      <c r="M9" s="214"/>
      <c r="N9" s="214"/>
      <c r="O9" s="214"/>
      <c r="P9" s="214"/>
      <c r="Q9" s="214"/>
      <c r="R9" s="214"/>
      <c r="S9" s="214"/>
      <c r="T9" s="214"/>
    </row>
    <row r="10" spans="1:20" s="190" customFormat="1" ht="22.5">
      <c r="A10" s="1201"/>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1"/>
      <c r="B12" s="1201"/>
      <c r="C12" s="1201">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e">
        <f ca="1">"4."&amp;mergeValue(A13) &amp;"."&amp;mergeValue(B13)&amp;"."&amp;mergeValue(C13)&amp;"."&amp;mergeValue(D13)</f>
        <v>#NAME?</v>
      </c>
      <c r="G13" s="420" t="s">
        <v>498</v>
      </c>
      <c r="H13" s="317"/>
      <c r="I13" s="1202" t="s">
        <v>591</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338"/>
      <c r="G15" s="149" t="s">
        <v>403</v>
      </c>
      <c r="H15" s="339"/>
      <c r="I15" s="340"/>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6" t="s">
        <v>593</v>
      </c>
      <c r="H19" s="119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9" t="s">
        <v>674</v>
      </c>
      <c r="M5" s="1229"/>
      <c r="N5" s="1229"/>
      <c r="O5" s="1229"/>
      <c r="P5" s="1229"/>
      <c r="Q5" s="1229"/>
      <c r="R5" s="1229"/>
      <c r="S5" s="1229"/>
      <c r="T5" s="1229"/>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06" t="str">
        <f>IF(NameOrPr_ch="",IF(NameOrPr="","",NameOrPr),NameOrPr_ch)</f>
        <v>Государственный комитет Республики Татарстан по тарифам</v>
      </c>
      <c r="O7" s="1206"/>
      <c r="P7" s="1206"/>
      <c r="Q7" s="1206"/>
      <c r="R7" s="1206"/>
      <c r="S7" s="1206"/>
      <c r="T7" s="1206"/>
      <c r="U7" s="671"/>
      <c r="AH7" s="587"/>
      <c r="AI7" s="587"/>
      <c r="AJ7" s="587"/>
      <c r="AK7" s="587"/>
    </row>
    <row r="8" spans="1:37" s="493" customFormat="1" ht="18.75">
      <c r="A8" s="507"/>
      <c r="B8" s="507"/>
      <c r="C8" s="507"/>
      <c r="D8" s="507"/>
      <c r="E8" s="507"/>
      <c r="F8" s="507"/>
      <c r="G8" s="507"/>
      <c r="H8" s="507"/>
      <c r="L8" s="501"/>
      <c r="M8" s="674" t="s">
        <v>596</v>
      </c>
      <c r="N8" s="1206" t="str">
        <f>IF(datePr_ch="",IF(datePr="","",datePr),datePr_ch)</f>
        <v>10.12.2021</v>
      </c>
      <c r="O8" s="1206"/>
      <c r="P8" s="1206"/>
      <c r="Q8" s="1206"/>
      <c r="R8" s="1206"/>
      <c r="S8" s="1206"/>
      <c r="T8" s="1206"/>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06" t="str">
        <f>IF(numberPr_ch="",IF(numberPr="","",numberPr),numberPr_ch)</f>
        <v>481-101/тэ-2021</v>
      </c>
      <c r="O9" s="1206"/>
      <c r="P9" s="1206"/>
      <c r="Q9" s="1206"/>
      <c r="R9" s="1206"/>
      <c r="S9" s="1206"/>
      <c r="T9" s="1206"/>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06" t="str">
        <f>IF(IstPub_ch="",IF(IstPub="","",IstPub),IstPub_ch)</f>
        <v>Официальный сайт правовой информации Министерства юстиции РТ:  http//pravo.tatarstan.ru</v>
      </c>
      <c r="O10" s="1206"/>
      <c r="P10" s="1206"/>
      <c r="Q10" s="1206"/>
      <c r="R10" s="1206"/>
      <c r="S10" s="1206"/>
      <c r="T10" s="1206"/>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30"/>
      <c r="M12" s="1230"/>
      <c r="N12" s="568"/>
      <c r="O12" s="1253"/>
      <c r="P12" s="1253"/>
      <c r="Q12" s="1253"/>
      <c r="R12" s="1253"/>
      <c r="S12" s="1253"/>
      <c r="T12" s="1253"/>
      <c r="U12" s="488"/>
      <c r="AE12" s="505" t="s">
        <v>373</v>
      </c>
      <c r="AH12" s="507"/>
      <c r="AI12" s="507"/>
      <c r="AJ12" s="507"/>
      <c r="AK12" s="507"/>
    </row>
    <row r="13" spans="1:37">
      <c r="J13" s="483"/>
      <c r="K13" s="483"/>
      <c r="L13" s="479"/>
      <c r="M13" s="479"/>
      <c r="N13" s="479"/>
      <c r="O13" s="1247"/>
      <c r="P13" s="1247"/>
      <c r="Q13" s="1247"/>
      <c r="R13" s="1247"/>
      <c r="S13" s="1247"/>
      <c r="T13" s="1247"/>
      <c r="U13" s="601"/>
      <c r="Z13" s="1247"/>
      <c r="AA13" s="1247"/>
      <c r="AB13" s="1247"/>
      <c r="AC13" s="1247"/>
      <c r="AD13" s="1247"/>
      <c r="AE13" s="1247"/>
    </row>
    <row r="14" spans="1:37">
      <c r="J14" s="483"/>
      <c r="K14" s="483"/>
      <c r="L14" s="1151" t="s">
        <v>454</v>
      </c>
      <c r="M14" s="1151"/>
      <c r="N14" s="1151"/>
      <c r="O14" s="1151"/>
      <c r="P14" s="1151"/>
      <c r="Q14" s="1151"/>
      <c r="R14" s="1151"/>
      <c r="S14" s="1151"/>
      <c r="T14" s="1151"/>
      <c r="U14" s="1151"/>
      <c r="V14" s="1151"/>
      <c r="W14" s="1151"/>
      <c r="X14" s="1151"/>
      <c r="Y14" s="1151"/>
      <c r="Z14" s="1151"/>
      <c r="AA14" s="1151"/>
      <c r="AB14" s="1151"/>
      <c r="AC14" s="1151"/>
      <c r="AD14" s="1151"/>
      <c r="AE14" s="1151"/>
      <c r="AF14" s="1151"/>
      <c r="AG14" s="1151" t="s">
        <v>455</v>
      </c>
    </row>
    <row r="15" spans="1:37" ht="14.25" customHeight="1">
      <c r="J15" s="483"/>
      <c r="K15" s="483"/>
      <c r="L15" s="1213" t="s">
        <v>92</v>
      </c>
      <c r="M15" s="1213" t="s">
        <v>676</v>
      </c>
      <c r="N15" s="1267" t="s">
        <v>628</v>
      </c>
      <c r="O15" s="1267"/>
      <c r="P15" s="1267"/>
      <c r="Q15" s="1267"/>
      <c r="R15" s="1267" t="s">
        <v>629</v>
      </c>
      <c r="S15" s="1267"/>
      <c r="T15" s="1267"/>
      <c r="U15" s="1267"/>
      <c r="V15" s="1267" t="s">
        <v>630</v>
      </c>
      <c r="W15" s="1267"/>
      <c r="X15" s="1267"/>
      <c r="Y15" s="1267"/>
      <c r="Z15" s="1213" t="s">
        <v>641</v>
      </c>
      <c r="AA15" s="1213"/>
      <c r="AB15" s="1213"/>
      <c r="AC15" s="1213"/>
      <c r="AD15" s="1213"/>
      <c r="AE15" s="1213" t="s">
        <v>341</v>
      </c>
      <c r="AF15" s="1246" t="s">
        <v>275</v>
      </c>
      <c r="AG15" s="1151"/>
    </row>
    <row r="16" spans="1:37" s="525" customFormat="1" ht="27.75" customHeight="1">
      <c r="A16" s="587"/>
      <c r="B16" s="587"/>
      <c r="C16" s="587"/>
      <c r="D16" s="587"/>
      <c r="E16" s="587"/>
      <c r="F16" s="587"/>
      <c r="G16" s="593"/>
      <c r="H16" s="593"/>
      <c r="I16" s="533"/>
      <c r="J16" s="531"/>
      <c r="K16" s="531"/>
      <c r="L16" s="1213"/>
      <c r="M16" s="1213"/>
      <c r="N16" s="1267"/>
      <c r="O16" s="1267"/>
      <c r="P16" s="1267"/>
      <c r="Q16" s="1267"/>
      <c r="R16" s="1267"/>
      <c r="S16" s="1267"/>
      <c r="T16" s="1267"/>
      <c r="U16" s="1267"/>
      <c r="V16" s="1267"/>
      <c r="W16" s="1267"/>
      <c r="X16" s="1267"/>
      <c r="Y16" s="1267"/>
      <c r="Z16" s="1151" t="s">
        <v>679</v>
      </c>
      <c r="AA16" s="1151"/>
      <c r="AB16" s="1151" t="s">
        <v>654</v>
      </c>
      <c r="AC16" s="1151"/>
      <c r="AD16" s="1151"/>
      <c r="AE16" s="1213"/>
      <c r="AF16" s="1246"/>
      <c r="AG16" s="1151"/>
      <c r="AH16" s="587"/>
      <c r="AI16" s="587"/>
      <c r="AJ16" s="587"/>
      <c r="AK16" s="587"/>
    </row>
    <row r="17" spans="1:37" ht="14.25" customHeight="1">
      <c r="J17" s="483"/>
      <c r="K17" s="483"/>
      <c r="L17" s="1213"/>
      <c r="M17" s="1213"/>
      <c r="N17" s="1267"/>
      <c r="O17" s="1267"/>
      <c r="P17" s="1267"/>
      <c r="Q17" s="1267"/>
      <c r="R17" s="1267"/>
      <c r="S17" s="1267"/>
      <c r="T17" s="1267"/>
      <c r="U17" s="1267"/>
      <c r="V17" s="1267"/>
      <c r="W17" s="1267"/>
      <c r="X17" s="1267"/>
      <c r="Y17" s="1267"/>
      <c r="Z17" s="536" t="s">
        <v>677</v>
      </c>
      <c r="AA17" s="536" t="s">
        <v>678</v>
      </c>
      <c r="AB17" s="538" t="s">
        <v>274</v>
      </c>
      <c r="AC17" s="1258" t="s">
        <v>273</v>
      </c>
      <c r="AD17" s="1258"/>
      <c r="AE17" s="1213"/>
      <c r="AF17" s="1246"/>
      <c r="AG17" s="1151"/>
    </row>
    <row r="18" spans="1:37">
      <c r="J18" s="483"/>
      <c r="K18" s="491">
        <v>1</v>
      </c>
      <c r="L18" s="480" t="s">
        <v>93</v>
      </c>
      <c r="M18" s="480" t="s">
        <v>49</v>
      </c>
      <c r="N18" s="1268">
        <f ca="1">OFFSET(N18,0,-1)+1</f>
        <v>3</v>
      </c>
      <c r="O18" s="1268"/>
      <c r="P18" s="1268"/>
      <c r="Q18" s="1268"/>
      <c r="R18" s="1268">
        <f ca="1">OFFSET(N18,0,0)+1</f>
        <v>4</v>
      </c>
      <c r="S18" s="1268"/>
      <c r="T18" s="1268"/>
      <c r="U18" s="1268"/>
      <c r="V18" s="676"/>
      <c r="W18" s="676"/>
      <c r="X18" s="676"/>
      <c r="Y18" s="677">
        <f ca="1">OFFSET(R18,0,0)+1</f>
        <v>5</v>
      </c>
      <c r="Z18" s="489">
        <f ca="1">OFFSET(Z18,0,-1)+1</f>
        <v>6</v>
      </c>
      <c r="AA18" s="489">
        <f ca="1">OFFSET(AA18,0,-1)+1</f>
        <v>7</v>
      </c>
      <c r="AB18" s="489">
        <f ca="1">OFFSET(AB18,0,-1)+1</f>
        <v>8</v>
      </c>
      <c r="AC18" s="1268">
        <f ca="1">OFFSET(AC18,0,-1)+1</f>
        <v>9</v>
      </c>
      <c r="AD18" s="1268"/>
      <c r="AE18" s="489">
        <f ca="1">OFFSET(AE18,0,-2)+1</f>
        <v>10</v>
      </c>
      <c r="AF18" s="525"/>
      <c r="AG18" s="489">
        <f ca="1">OFFSET(AG18,0,-2)+1</f>
        <v>11</v>
      </c>
    </row>
    <row r="19" spans="1:37" ht="22.5">
      <c r="A19" s="1232">
        <v>1</v>
      </c>
      <c r="B19" s="1017"/>
      <c r="C19" s="1017"/>
      <c r="D19" s="1017"/>
      <c r="E19" s="1017"/>
      <c r="F19" s="1010"/>
      <c r="G19" s="1016"/>
      <c r="H19" s="1016"/>
      <c r="I19" s="998"/>
      <c r="J19" s="997"/>
      <c r="K19" s="997"/>
      <c r="L19" s="595" t="e">
        <f ca="1">mergeValue(A19)</f>
        <v>#NAME?</v>
      </c>
      <c r="M19" s="643" t="s">
        <v>20</v>
      </c>
      <c r="N19" s="1269"/>
      <c r="O19" s="1269"/>
      <c r="P19" s="1269"/>
      <c r="Q19" s="1269"/>
      <c r="R19" s="1269"/>
      <c r="S19" s="1269"/>
      <c r="T19" s="1269"/>
      <c r="U19" s="1269"/>
      <c r="V19" s="1269"/>
      <c r="W19" s="1269"/>
      <c r="X19" s="1269"/>
      <c r="Y19" s="1269"/>
      <c r="Z19" s="1269"/>
      <c r="AA19" s="1269"/>
      <c r="AB19" s="1269"/>
      <c r="AC19" s="1269"/>
      <c r="AD19" s="1269"/>
      <c r="AE19" s="1269"/>
      <c r="AF19" s="1269"/>
      <c r="AG19" s="583" t="s">
        <v>476</v>
      </c>
    </row>
    <row r="20" spans="1:37" ht="22.5">
      <c r="A20" s="1232"/>
      <c r="B20" s="1232">
        <v>1</v>
      </c>
      <c r="C20" s="1017"/>
      <c r="D20" s="1017"/>
      <c r="E20" s="1017"/>
      <c r="F20" s="1010"/>
      <c r="G20" s="1019"/>
      <c r="H20" s="1020"/>
      <c r="I20" s="999"/>
      <c r="J20" s="994"/>
      <c r="K20" s="992"/>
      <c r="L20" s="595" t="e">
        <f ca="1">mergeValue(A20) &amp;"."&amp; mergeValue(B20)</f>
        <v>#NAME?</v>
      </c>
      <c r="M20" s="548" t="s">
        <v>16</v>
      </c>
      <c r="N20" s="1270"/>
      <c r="O20" s="1270"/>
      <c r="P20" s="1270"/>
      <c r="Q20" s="1270"/>
      <c r="R20" s="1270"/>
      <c r="S20" s="1270"/>
      <c r="T20" s="1270"/>
      <c r="U20" s="1270"/>
      <c r="V20" s="1270"/>
      <c r="W20" s="1270"/>
      <c r="X20" s="1270"/>
      <c r="Y20" s="1270"/>
      <c r="Z20" s="1270"/>
      <c r="AA20" s="1270"/>
      <c r="AB20" s="1270"/>
      <c r="AC20" s="1270"/>
      <c r="AD20" s="1270"/>
      <c r="AE20" s="1270"/>
      <c r="AF20" s="1270"/>
      <c r="AG20" s="583" t="s">
        <v>477</v>
      </c>
    </row>
    <row r="21" spans="1:37" ht="22.5">
      <c r="A21" s="1232"/>
      <c r="B21" s="1232"/>
      <c r="C21" s="1232">
        <v>1</v>
      </c>
      <c r="D21" s="1017"/>
      <c r="E21" s="1017"/>
      <c r="F21" s="1010"/>
      <c r="G21" s="1019"/>
      <c r="H21" s="1020"/>
      <c r="I21" s="999"/>
      <c r="J21" s="994"/>
      <c r="K21" s="992"/>
      <c r="L21" s="595" t="e">
        <f ca="1">mergeValue(A21) &amp;"."&amp; mergeValue(B21)&amp;"."&amp; mergeValue(C21)</f>
        <v>#NAME?</v>
      </c>
      <c r="M21" s="549" t="s">
        <v>7</v>
      </c>
      <c r="N21" s="1270"/>
      <c r="O21" s="1270"/>
      <c r="P21" s="1270"/>
      <c r="Q21" s="1270"/>
      <c r="R21" s="1270"/>
      <c r="S21" s="1270"/>
      <c r="T21" s="1270"/>
      <c r="U21" s="1270"/>
      <c r="V21" s="1270"/>
      <c r="W21" s="1270"/>
      <c r="X21" s="1270"/>
      <c r="Y21" s="1270"/>
      <c r="Z21" s="1270"/>
      <c r="AA21" s="1270"/>
      <c r="AB21" s="1270"/>
      <c r="AC21" s="1270"/>
      <c r="AD21" s="1270"/>
      <c r="AE21" s="1270"/>
      <c r="AF21" s="1270"/>
      <c r="AG21" s="583" t="s">
        <v>633</v>
      </c>
    </row>
    <row r="22" spans="1:37" ht="15" customHeight="1">
      <c r="A22" s="1232"/>
      <c r="B22" s="1232"/>
      <c r="C22" s="1232"/>
      <c r="D22" s="1232">
        <v>1</v>
      </c>
      <c r="E22" s="1017"/>
      <c r="F22" s="1010"/>
      <c r="G22" s="1019"/>
      <c r="H22" s="1020"/>
      <c r="I22" s="999"/>
      <c r="J22" s="994"/>
      <c r="K22" s="992"/>
      <c r="L22" s="595" t="e">
        <f ca="1">mergeValue(A22) &amp;"."&amp; mergeValue(B22)&amp;"."&amp; mergeValue(C22)&amp;"."&amp; mergeValue(D22)</f>
        <v>#NAME?</v>
      </c>
      <c r="M22" s="550" t="s">
        <v>22</v>
      </c>
      <c r="N22" s="1270"/>
      <c r="O22" s="1270"/>
      <c r="P22" s="1270"/>
      <c r="Q22" s="1270"/>
      <c r="R22" s="1270"/>
      <c r="S22" s="1270"/>
      <c r="T22" s="1270"/>
      <c r="U22" s="1270"/>
      <c r="V22" s="1270"/>
      <c r="W22" s="1270"/>
      <c r="X22" s="1270"/>
      <c r="Y22" s="1270"/>
      <c r="Z22" s="1270"/>
      <c r="AA22" s="1270"/>
      <c r="AB22" s="1270"/>
      <c r="AC22" s="1270"/>
      <c r="AD22" s="1270"/>
      <c r="AE22" s="1270"/>
      <c r="AF22" s="1270"/>
      <c r="AG22" s="583" t="s">
        <v>680</v>
      </c>
    </row>
    <row r="23" spans="1:37" ht="20.100000000000001" customHeight="1">
      <c r="A23" s="1232"/>
      <c r="B23" s="1232"/>
      <c r="C23" s="1232"/>
      <c r="D23" s="1232"/>
      <c r="E23" s="1232">
        <v>1</v>
      </c>
      <c r="F23" s="1010"/>
      <c r="G23" s="1019"/>
      <c r="H23" s="1020"/>
      <c r="I23" s="1021"/>
      <c r="J23" s="1011"/>
      <c r="K23" s="1150"/>
      <c r="L23" s="1271" t="e">
        <f ca="1">mergeValue(A23) &amp;"."&amp; mergeValue(B23)&amp;"."&amp; mergeValue(C23)&amp;"."&amp; mergeValue(D23)&amp;"."&amp; mergeValue(E23)</f>
        <v>#NAME?</v>
      </c>
      <c r="M23" s="1272"/>
      <c r="N23" s="1228" t="s">
        <v>85</v>
      </c>
      <c r="O23" s="1266"/>
      <c r="P23" s="1262">
        <v>1</v>
      </c>
      <c r="Q23" s="1263"/>
      <c r="R23" s="1228" t="s">
        <v>85</v>
      </c>
      <c r="S23" s="1266"/>
      <c r="T23" s="1262">
        <v>1</v>
      </c>
      <c r="U23" s="1263"/>
      <c r="V23" s="1228" t="s">
        <v>85</v>
      </c>
      <c r="W23" s="563"/>
      <c r="X23" s="541">
        <v>1</v>
      </c>
      <c r="Y23" s="1098"/>
      <c r="Z23" s="673"/>
      <c r="AA23" s="673"/>
      <c r="AB23" s="1243"/>
      <c r="AC23" s="1228" t="s">
        <v>84</v>
      </c>
      <c r="AD23" s="1243"/>
      <c r="AE23" s="1228" t="s">
        <v>85</v>
      </c>
      <c r="AF23" s="580"/>
      <c r="AG23" s="1259" t="s">
        <v>681</v>
      </c>
      <c r="AH23" s="502" t="e">
        <f ca="1">strCheckDate(Z24:AF24)</f>
        <v>#NAME?</v>
      </c>
      <c r="AI23" s="506" t="str">
        <f>IF(AND(COUNTIF(AJ18:AJ27,AJ23)&gt;1,AJ23&lt;&gt;""),"ErrUnique:HasDoubleConn","")</f>
        <v/>
      </c>
      <c r="AJ23" s="506"/>
      <c r="AK23" s="506"/>
    </row>
    <row r="24" spans="1:37" ht="20.100000000000001" customHeight="1">
      <c r="A24" s="1232"/>
      <c r="B24" s="1232"/>
      <c r="C24" s="1232"/>
      <c r="D24" s="1232"/>
      <c r="E24" s="1232"/>
      <c r="F24" s="1010"/>
      <c r="G24" s="1019"/>
      <c r="H24" s="1020"/>
      <c r="I24" s="1021"/>
      <c r="J24" s="1011"/>
      <c r="K24" s="1150"/>
      <c r="L24" s="1271"/>
      <c r="M24" s="1272"/>
      <c r="N24" s="1228"/>
      <c r="O24" s="1266"/>
      <c r="P24" s="1262"/>
      <c r="Q24" s="1264"/>
      <c r="R24" s="1228"/>
      <c r="S24" s="1266"/>
      <c r="T24" s="1262"/>
      <c r="U24" s="1265"/>
      <c r="V24" s="1228"/>
      <c r="W24" s="603"/>
      <c r="X24" s="567"/>
      <c r="Y24" s="567"/>
      <c r="Z24" s="574"/>
      <c r="AA24" s="605" t="str">
        <f>AB23 &amp; "-" &amp; AD23</f>
        <v>-</v>
      </c>
      <c r="AB24" s="1227"/>
      <c r="AC24" s="1228"/>
      <c r="AD24" s="1227"/>
      <c r="AE24" s="1228"/>
      <c r="AF24" s="675"/>
      <c r="AG24" s="1260"/>
      <c r="AI24" s="506"/>
      <c r="AJ24" s="506"/>
      <c r="AK24" s="506"/>
    </row>
    <row r="25" spans="1:37" ht="20.100000000000001" customHeight="1">
      <c r="A25" s="1232"/>
      <c r="B25" s="1232"/>
      <c r="C25" s="1232"/>
      <c r="D25" s="1232"/>
      <c r="E25" s="1232"/>
      <c r="F25" s="1010"/>
      <c r="G25" s="1019"/>
      <c r="H25" s="1020"/>
      <c r="I25" s="1021"/>
      <c r="J25" s="1011"/>
      <c r="K25" s="1150"/>
      <c r="L25" s="1271"/>
      <c r="M25" s="1272"/>
      <c r="N25" s="1228"/>
      <c r="O25" s="1266"/>
      <c r="P25" s="1262"/>
      <c r="Q25" s="1265"/>
      <c r="R25" s="1228"/>
      <c r="S25" s="604"/>
      <c r="T25" s="560"/>
      <c r="U25" s="567"/>
      <c r="V25" s="573"/>
      <c r="W25" s="573"/>
      <c r="X25" s="573"/>
      <c r="Y25" s="573"/>
      <c r="Z25" s="574"/>
      <c r="AA25" s="574"/>
      <c r="AB25" s="575"/>
      <c r="AC25" s="566"/>
      <c r="AD25" s="566"/>
      <c r="AE25" s="575"/>
      <c r="AF25" s="566"/>
      <c r="AG25" s="1260"/>
      <c r="AI25" s="506"/>
      <c r="AJ25" s="506"/>
      <c r="AK25" s="506"/>
    </row>
    <row r="26" spans="1:37" ht="20.100000000000001" customHeight="1">
      <c r="A26" s="1232"/>
      <c r="B26" s="1232"/>
      <c r="C26" s="1232"/>
      <c r="D26" s="1232"/>
      <c r="E26" s="1232"/>
      <c r="F26" s="1010"/>
      <c r="G26" s="1019"/>
      <c r="H26" s="1020"/>
      <c r="I26" s="1021"/>
      <c r="J26" s="1011"/>
      <c r="K26" s="1150"/>
      <c r="L26" s="1271"/>
      <c r="M26" s="1272"/>
      <c r="N26" s="1228"/>
      <c r="O26" s="576"/>
      <c r="P26" s="578"/>
      <c r="Q26" s="577"/>
      <c r="R26" s="573"/>
      <c r="S26" s="573"/>
      <c r="T26" s="573"/>
      <c r="U26" s="573"/>
      <c r="V26" s="573"/>
      <c r="W26" s="573"/>
      <c r="X26" s="573"/>
      <c r="Y26" s="573"/>
      <c r="Z26" s="574"/>
      <c r="AA26" s="574"/>
      <c r="AB26" s="575"/>
      <c r="AC26" s="566"/>
      <c r="AD26" s="566"/>
      <c r="AE26" s="575"/>
      <c r="AF26" s="566"/>
      <c r="AG26" s="1260"/>
      <c r="AI26" s="506"/>
      <c r="AJ26" s="506"/>
      <c r="AK26" s="506"/>
    </row>
    <row r="27" spans="1:37" s="477" customFormat="1" ht="15" customHeight="1">
      <c r="A27" s="1232"/>
      <c r="B27" s="1232"/>
      <c r="C27" s="1232"/>
      <c r="D27" s="1232"/>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1"/>
      <c r="AH27" s="503"/>
      <c r="AI27" s="503"/>
      <c r="AJ27" s="213"/>
      <c r="AK27" s="213"/>
    </row>
    <row r="28" spans="1:37" s="477" customFormat="1" ht="15" customHeight="1">
      <c r="A28" s="1232"/>
      <c r="B28" s="1232"/>
      <c r="C28" s="1232"/>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32"/>
      <c r="B29" s="1232"/>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32"/>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6" t="s">
        <v>682</v>
      </c>
      <c r="N33" s="1196"/>
      <c r="O33" s="1196"/>
      <c r="P33" s="1196"/>
      <c r="Q33" s="1196"/>
      <c r="R33" s="1196"/>
      <c r="S33" s="1196"/>
      <c r="T33" s="1196"/>
      <c r="U33" s="1196"/>
      <c r="V33" s="1196"/>
      <c r="W33" s="1196"/>
      <c r="X33" s="1196"/>
      <c r="Y33" s="1196"/>
      <c r="Z33" s="1196"/>
      <c r="AA33" s="1196"/>
      <c r="AB33" s="1196"/>
      <c r="AC33" s="1196"/>
      <c r="AD33" s="1196"/>
      <c r="AE33" s="1196"/>
      <c r="AF33" s="1196"/>
      <c r="AG33" s="1196"/>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6" t="e">
        <f ca="1">"Код отчёта: " &amp; GetCode()</f>
        <v>#NAME?</v>
      </c>
      <c r="C2" s="1126"/>
      <c r="D2" s="1126"/>
      <c r="E2" s="1126"/>
      <c r="F2" s="1126"/>
      <c r="G2" s="1126"/>
      <c r="Q2" s="231"/>
      <c r="R2" s="231"/>
      <c r="S2" s="231"/>
      <c r="T2" s="231"/>
      <c r="U2" s="231"/>
      <c r="V2" s="231"/>
      <c r="W2" s="231"/>
    </row>
    <row r="3" spans="1:27" ht="18" customHeight="1">
      <c r="B3" s="1127" t="e">
        <f ca="1">"Версия " &amp; GetVersion()</f>
        <v>#NAME?</v>
      </c>
      <c r="C3" s="1127"/>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1" t="s">
        <v>769</v>
      </c>
      <c r="C5" s="1132"/>
      <c r="D5" s="1132"/>
      <c r="E5" s="1132"/>
      <c r="F5" s="1132"/>
      <c r="G5" s="1132"/>
      <c r="H5" s="1132"/>
      <c r="I5" s="1132"/>
      <c r="J5" s="1132"/>
      <c r="K5" s="1132"/>
      <c r="L5" s="1132"/>
      <c r="M5" s="1132"/>
      <c r="N5" s="1132"/>
      <c r="O5" s="1132"/>
      <c r="P5" s="1132"/>
      <c r="Q5" s="1132"/>
      <c r="R5" s="1132"/>
      <c r="S5" s="1132"/>
      <c r="T5" s="1132"/>
      <c r="U5" s="1132"/>
      <c r="V5" s="1132"/>
      <c r="W5" s="1132"/>
      <c r="X5" s="1132"/>
      <c r="Y5" s="113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8" t="s">
        <v>589</v>
      </c>
      <c r="F7" s="1128"/>
      <c r="G7" s="1128"/>
      <c r="H7" s="1128"/>
      <c r="I7" s="1128"/>
      <c r="J7" s="1128"/>
      <c r="K7" s="1128"/>
      <c r="L7" s="1128"/>
      <c r="M7" s="1128"/>
      <c r="N7" s="1128"/>
      <c r="O7" s="1128"/>
      <c r="P7" s="1128"/>
      <c r="Q7" s="1128"/>
      <c r="R7" s="1128"/>
      <c r="S7" s="1128"/>
      <c r="T7" s="1128"/>
      <c r="U7" s="1128"/>
      <c r="V7" s="1128"/>
      <c r="W7" s="1128"/>
      <c r="X7" s="1128"/>
      <c r="Y7" s="59"/>
    </row>
    <row r="8" spans="1:27" ht="15" customHeight="1">
      <c r="A8" s="43"/>
      <c r="B8" s="78"/>
      <c r="C8" s="77"/>
      <c r="D8" s="60"/>
      <c r="E8" s="1128"/>
      <c r="F8" s="1128"/>
      <c r="G8" s="1128"/>
      <c r="H8" s="1128"/>
      <c r="I8" s="1128"/>
      <c r="J8" s="1128"/>
      <c r="K8" s="1128"/>
      <c r="L8" s="1128"/>
      <c r="M8" s="1128"/>
      <c r="N8" s="1128"/>
      <c r="O8" s="1128"/>
      <c r="P8" s="1128"/>
      <c r="Q8" s="1128"/>
      <c r="R8" s="1128"/>
      <c r="S8" s="1128"/>
      <c r="T8" s="1128"/>
      <c r="U8" s="1128"/>
      <c r="V8" s="1128"/>
      <c r="W8" s="1128"/>
      <c r="X8" s="1128"/>
      <c r="Y8" s="59"/>
    </row>
    <row r="9" spans="1:27" ht="15" customHeight="1">
      <c r="A9" s="43"/>
      <c r="B9" s="78"/>
      <c r="C9" s="77"/>
      <c r="D9" s="60"/>
      <c r="E9" s="1128"/>
      <c r="F9" s="1128"/>
      <c r="G9" s="1128"/>
      <c r="H9" s="1128"/>
      <c r="I9" s="1128"/>
      <c r="J9" s="1128"/>
      <c r="K9" s="1128"/>
      <c r="L9" s="1128"/>
      <c r="M9" s="1128"/>
      <c r="N9" s="1128"/>
      <c r="O9" s="1128"/>
      <c r="P9" s="1128"/>
      <c r="Q9" s="1128"/>
      <c r="R9" s="1128"/>
      <c r="S9" s="1128"/>
      <c r="T9" s="1128"/>
      <c r="U9" s="1128"/>
      <c r="V9" s="1128"/>
      <c r="W9" s="1128"/>
      <c r="X9" s="1128"/>
      <c r="Y9" s="59"/>
    </row>
    <row r="10" spans="1:27" ht="10.5" customHeight="1">
      <c r="A10" s="43"/>
      <c r="B10" s="78"/>
      <c r="C10" s="77"/>
      <c r="D10" s="60"/>
      <c r="E10" s="1128"/>
      <c r="F10" s="1128"/>
      <c r="G10" s="1128"/>
      <c r="H10" s="1128"/>
      <c r="I10" s="1128"/>
      <c r="J10" s="1128"/>
      <c r="K10" s="1128"/>
      <c r="L10" s="1128"/>
      <c r="M10" s="1128"/>
      <c r="N10" s="1128"/>
      <c r="O10" s="1128"/>
      <c r="P10" s="1128"/>
      <c r="Q10" s="1128"/>
      <c r="R10" s="1128"/>
      <c r="S10" s="1128"/>
      <c r="T10" s="1128"/>
      <c r="U10" s="1128"/>
      <c r="V10" s="1128"/>
      <c r="W10" s="1128"/>
      <c r="X10" s="1128"/>
      <c r="Y10" s="59"/>
    </row>
    <row r="11" spans="1:27" ht="27" customHeight="1">
      <c r="A11" s="43"/>
      <c r="B11" s="78"/>
      <c r="C11" s="77"/>
      <c r="D11" s="60"/>
      <c r="E11" s="1128"/>
      <c r="F11" s="1128"/>
      <c r="G11" s="1128"/>
      <c r="H11" s="1128"/>
      <c r="I11" s="1128"/>
      <c r="J11" s="1128"/>
      <c r="K11" s="1128"/>
      <c r="L11" s="1128"/>
      <c r="M11" s="1128"/>
      <c r="N11" s="1128"/>
      <c r="O11" s="1128"/>
      <c r="P11" s="1128"/>
      <c r="Q11" s="1128"/>
      <c r="R11" s="1128"/>
      <c r="S11" s="1128"/>
      <c r="T11" s="1128"/>
      <c r="U11" s="1128"/>
      <c r="V11" s="1128"/>
      <c r="W11" s="1128"/>
      <c r="X11" s="1128"/>
      <c r="Y11" s="59"/>
    </row>
    <row r="12" spans="1:27" ht="12" customHeight="1">
      <c r="A12" s="43"/>
      <c r="B12" s="78"/>
      <c r="C12" s="77"/>
      <c r="D12" s="60"/>
      <c r="E12" s="1128"/>
      <c r="F12" s="1128"/>
      <c r="G12" s="1128"/>
      <c r="H12" s="1128"/>
      <c r="I12" s="1128"/>
      <c r="J12" s="1128"/>
      <c r="K12" s="1128"/>
      <c r="L12" s="1128"/>
      <c r="M12" s="1128"/>
      <c r="N12" s="1128"/>
      <c r="O12" s="1128"/>
      <c r="P12" s="1128"/>
      <c r="Q12" s="1128"/>
      <c r="R12" s="1128"/>
      <c r="S12" s="1128"/>
      <c r="T12" s="1128"/>
      <c r="U12" s="1128"/>
      <c r="V12" s="1128"/>
      <c r="W12" s="1128"/>
      <c r="X12" s="1128"/>
      <c r="Y12" s="59"/>
    </row>
    <row r="13" spans="1:27" ht="38.25" customHeight="1">
      <c r="A13" s="43"/>
      <c r="B13" s="78"/>
      <c r="C13" s="77"/>
      <c r="D13" s="60"/>
      <c r="E13" s="1128"/>
      <c r="F13" s="1128"/>
      <c r="G13" s="1128"/>
      <c r="H13" s="1128"/>
      <c r="I13" s="1128"/>
      <c r="J13" s="1128"/>
      <c r="K13" s="1128"/>
      <c r="L13" s="1128"/>
      <c r="M13" s="1128"/>
      <c r="N13" s="1128"/>
      <c r="O13" s="1128"/>
      <c r="P13" s="1128"/>
      <c r="Q13" s="1128"/>
      <c r="R13" s="1128"/>
      <c r="S13" s="1128"/>
      <c r="T13" s="1128"/>
      <c r="U13" s="1128"/>
      <c r="V13" s="1128"/>
      <c r="W13" s="1128"/>
      <c r="X13" s="1128"/>
      <c r="Y13" s="73"/>
    </row>
    <row r="14" spans="1:27" ht="15" customHeight="1">
      <c r="A14" s="43"/>
      <c r="B14" s="78"/>
      <c r="C14" s="77"/>
      <c r="D14" s="60"/>
      <c r="E14" s="1128"/>
      <c r="F14" s="1128"/>
      <c r="G14" s="1128"/>
      <c r="H14" s="1128"/>
      <c r="I14" s="1128"/>
      <c r="J14" s="1128"/>
      <c r="K14" s="1128"/>
      <c r="L14" s="1128"/>
      <c r="M14" s="1128"/>
      <c r="N14" s="1128"/>
      <c r="O14" s="1128"/>
      <c r="P14" s="1128"/>
      <c r="Q14" s="1128"/>
      <c r="R14" s="1128"/>
      <c r="S14" s="1128"/>
      <c r="T14" s="1128"/>
      <c r="U14" s="1128"/>
      <c r="V14" s="1128"/>
      <c r="W14" s="1128"/>
      <c r="X14" s="1128"/>
      <c r="Y14" s="59"/>
    </row>
    <row r="15" spans="1:27" ht="15">
      <c r="A15" s="43"/>
      <c r="B15" s="78"/>
      <c r="C15" s="77"/>
      <c r="D15" s="60"/>
      <c r="E15" s="1128"/>
      <c r="F15" s="1128"/>
      <c r="G15" s="1128"/>
      <c r="H15" s="1128"/>
      <c r="I15" s="1128"/>
      <c r="J15" s="1128"/>
      <c r="K15" s="1128"/>
      <c r="L15" s="1128"/>
      <c r="M15" s="1128"/>
      <c r="N15" s="1128"/>
      <c r="O15" s="1128"/>
      <c r="P15" s="1128"/>
      <c r="Q15" s="1128"/>
      <c r="R15" s="1128"/>
      <c r="S15" s="1128"/>
      <c r="T15" s="1128"/>
      <c r="U15" s="1128"/>
      <c r="V15" s="1128"/>
      <c r="W15" s="1128"/>
      <c r="X15" s="1128"/>
      <c r="Y15" s="59"/>
    </row>
    <row r="16" spans="1:27" ht="15">
      <c r="A16" s="43"/>
      <c r="B16" s="78"/>
      <c r="C16" s="77"/>
      <c r="D16" s="60"/>
      <c r="E16" s="1128"/>
      <c r="F16" s="1128"/>
      <c r="G16" s="1128"/>
      <c r="H16" s="1128"/>
      <c r="I16" s="1128"/>
      <c r="J16" s="1128"/>
      <c r="K16" s="1128"/>
      <c r="L16" s="1128"/>
      <c r="M16" s="1128"/>
      <c r="N16" s="1128"/>
      <c r="O16" s="1128"/>
      <c r="P16" s="1128"/>
      <c r="Q16" s="1128"/>
      <c r="R16" s="1128"/>
      <c r="S16" s="1128"/>
      <c r="T16" s="1128"/>
      <c r="U16" s="1128"/>
      <c r="V16" s="1128"/>
      <c r="W16" s="1128"/>
      <c r="X16" s="1128"/>
      <c r="Y16" s="59"/>
    </row>
    <row r="17" spans="1:25" ht="15" customHeight="1">
      <c r="A17" s="43"/>
      <c r="B17" s="78"/>
      <c r="C17" s="77"/>
      <c r="D17" s="60"/>
      <c r="E17" s="1128"/>
      <c r="F17" s="1128"/>
      <c r="G17" s="1128"/>
      <c r="H17" s="1128"/>
      <c r="I17" s="1128"/>
      <c r="J17" s="1128"/>
      <c r="K17" s="1128"/>
      <c r="L17" s="1128"/>
      <c r="M17" s="1128"/>
      <c r="N17" s="1128"/>
      <c r="O17" s="1128"/>
      <c r="P17" s="1128"/>
      <c r="Q17" s="1128"/>
      <c r="R17" s="1128"/>
      <c r="S17" s="1128"/>
      <c r="T17" s="1128"/>
      <c r="U17" s="1128"/>
      <c r="V17" s="1128"/>
      <c r="W17" s="1128"/>
      <c r="X17" s="1128"/>
      <c r="Y17" s="59"/>
    </row>
    <row r="18" spans="1:25" ht="15">
      <c r="A18" s="43"/>
      <c r="B18" s="78"/>
      <c r="C18" s="77"/>
      <c r="D18" s="60"/>
      <c r="E18" s="1128"/>
      <c r="F18" s="1128"/>
      <c r="G18" s="1128"/>
      <c r="H18" s="1128"/>
      <c r="I18" s="1128"/>
      <c r="J18" s="1128"/>
      <c r="K18" s="1128"/>
      <c r="L18" s="1128"/>
      <c r="M18" s="1128"/>
      <c r="N18" s="1128"/>
      <c r="O18" s="1128"/>
      <c r="P18" s="1128"/>
      <c r="Q18" s="1128"/>
      <c r="R18" s="1128"/>
      <c r="S18" s="1128"/>
      <c r="T18" s="1128"/>
      <c r="U18" s="1128"/>
      <c r="V18" s="1128"/>
      <c r="W18" s="1128"/>
      <c r="X18" s="1128"/>
      <c r="Y18" s="59"/>
    </row>
    <row r="19" spans="1:25" ht="59.25" customHeight="1">
      <c r="A19" s="43"/>
      <c r="B19" s="78"/>
      <c r="C19" s="77"/>
      <c r="D19" s="66"/>
      <c r="E19" s="1128"/>
      <c r="F19" s="1128"/>
      <c r="G19" s="1128"/>
      <c r="H19" s="1128"/>
      <c r="I19" s="1128"/>
      <c r="J19" s="1128"/>
      <c r="K19" s="1128"/>
      <c r="L19" s="1128"/>
      <c r="M19" s="1128"/>
      <c r="N19" s="1128"/>
      <c r="O19" s="1128"/>
      <c r="P19" s="1128"/>
      <c r="Q19" s="1128"/>
      <c r="R19" s="1128"/>
      <c r="S19" s="1128"/>
      <c r="T19" s="1128"/>
      <c r="U19" s="1128"/>
      <c r="V19" s="1128"/>
      <c r="W19" s="1128"/>
      <c r="X19" s="112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4" t="s">
        <v>254</v>
      </c>
      <c r="G21" s="1135"/>
      <c r="H21" s="1135"/>
      <c r="I21" s="1135"/>
      <c r="J21" s="1135"/>
      <c r="K21" s="1135"/>
      <c r="L21" s="1135"/>
      <c r="M21" s="1135"/>
      <c r="N21" s="60"/>
      <c r="O21" s="71" t="s">
        <v>237</v>
      </c>
      <c r="P21" s="1136" t="s">
        <v>238</v>
      </c>
      <c r="Q21" s="1137"/>
      <c r="R21" s="1137"/>
      <c r="S21" s="1137"/>
      <c r="T21" s="1137"/>
      <c r="U21" s="1137"/>
      <c r="V21" s="1137"/>
      <c r="W21" s="1137"/>
      <c r="X21" s="1137"/>
      <c r="Y21" s="59"/>
    </row>
    <row r="22" spans="1:25" ht="14.25" hidden="1" customHeight="1">
      <c r="A22" s="43"/>
      <c r="B22" s="78"/>
      <c r="C22" s="77"/>
      <c r="D22" s="61"/>
      <c r="E22" s="94" t="s">
        <v>237</v>
      </c>
      <c r="F22" s="1134" t="s">
        <v>240</v>
      </c>
      <c r="G22" s="1135"/>
      <c r="H22" s="1135"/>
      <c r="I22" s="1135"/>
      <c r="J22" s="1135"/>
      <c r="K22" s="1135"/>
      <c r="L22" s="1135"/>
      <c r="M22" s="1135"/>
      <c r="N22" s="60"/>
      <c r="O22" s="74" t="s">
        <v>237</v>
      </c>
      <c r="P22" s="1136" t="s">
        <v>587</v>
      </c>
      <c r="Q22" s="1137"/>
      <c r="R22" s="1137"/>
      <c r="S22" s="1137"/>
      <c r="T22" s="1137"/>
      <c r="U22" s="1137"/>
      <c r="V22" s="1137"/>
      <c r="W22" s="1137"/>
      <c r="X22" s="1137"/>
      <c r="Y22" s="59"/>
    </row>
    <row r="23" spans="1:25" ht="27" hidden="1" customHeight="1">
      <c r="A23" s="43"/>
      <c r="B23" s="78"/>
      <c r="C23" s="77"/>
      <c r="D23" s="61"/>
      <c r="E23" s="60"/>
      <c r="F23" s="60"/>
      <c r="G23" s="60"/>
      <c r="H23" s="60"/>
      <c r="I23" s="60"/>
      <c r="J23" s="60"/>
      <c r="K23" s="60"/>
      <c r="L23" s="60"/>
      <c r="M23" s="60"/>
      <c r="N23" s="60"/>
      <c r="O23" s="60"/>
      <c r="P23" s="1129"/>
      <c r="Q23" s="1129"/>
      <c r="R23" s="1129"/>
      <c r="S23" s="1129"/>
      <c r="T23" s="1129"/>
      <c r="U23" s="1129"/>
      <c r="V23" s="1129"/>
      <c r="W23" s="1129"/>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3" t="s">
        <v>394</v>
      </c>
      <c r="F35" s="1133"/>
      <c r="G35" s="1133"/>
      <c r="H35" s="1133"/>
      <c r="I35" s="1133"/>
      <c r="J35" s="1133"/>
      <c r="K35" s="1133"/>
      <c r="L35" s="1133"/>
      <c r="M35" s="1133"/>
      <c r="N35" s="1133"/>
      <c r="O35" s="1133"/>
      <c r="P35" s="1133"/>
      <c r="Q35" s="1133"/>
      <c r="R35" s="1133"/>
      <c r="S35" s="1133"/>
      <c r="T35" s="1133"/>
      <c r="U35" s="1133"/>
      <c r="V35" s="1133"/>
      <c r="W35" s="1133"/>
      <c r="X35" s="1133"/>
      <c r="Y35" s="59"/>
    </row>
    <row r="36" spans="1:25" ht="38.25" hidden="1" customHeight="1">
      <c r="A36" s="43"/>
      <c r="B36" s="78"/>
      <c r="C36" s="77"/>
      <c r="D36" s="61"/>
      <c r="E36" s="1133"/>
      <c r="F36" s="1133"/>
      <c r="G36" s="1133"/>
      <c r="H36" s="1133"/>
      <c r="I36" s="1133"/>
      <c r="J36" s="1133"/>
      <c r="K36" s="1133"/>
      <c r="L36" s="1133"/>
      <c r="M36" s="1133"/>
      <c r="N36" s="1133"/>
      <c r="O36" s="1133"/>
      <c r="P36" s="1133"/>
      <c r="Q36" s="1133"/>
      <c r="R36" s="1133"/>
      <c r="S36" s="1133"/>
      <c r="T36" s="1133"/>
      <c r="U36" s="1133"/>
      <c r="V36" s="1133"/>
      <c r="W36" s="1133"/>
      <c r="X36" s="1133"/>
      <c r="Y36" s="59"/>
    </row>
    <row r="37" spans="1:25" ht="9.75" hidden="1" customHeight="1">
      <c r="A37" s="43"/>
      <c r="B37" s="78"/>
      <c r="C37" s="77"/>
      <c r="D37" s="61"/>
      <c r="E37" s="1133"/>
      <c r="F37" s="1133"/>
      <c r="G37" s="1133"/>
      <c r="H37" s="1133"/>
      <c r="I37" s="1133"/>
      <c r="J37" s="1133"/>
      <c r="K37" s="1133"/>
      <c r="L37" s="1133"/>
      <c r="M37" s="1133"/>
      <c r="N37" s="1133"/>
      <c r="O37" s="1133"/>
      <c r="P37" s="1133"/>
      <c r="Q37" s="1133"/>
      <c r="R37" s="1133"/>
      <c r="S37" s="1133"/>
      <c r="T37" s="1133"/>
      <c r="U37" s="1133"/>
      <c r="V37" s="1133"/>
      <c r="W37" s="1133"/>
      <c r="X37" s="1133"/>
      <c r="Y37" s="59"/>
    </row>
    <row r="38" spans="1:25" ht="51" hidden="1" customHeight="1">
      <c r="A38" s="43"/>
      <c r="B38" s="78"/>
      <c r="C38" s="77"/>
      <c r="D38" s="61"/>
      <c r="E38" s="1133"/>
      <c r="F38" s="1133"/>
      <c r="G38" s="1133"/>
      <c r="H38" s="1133"/>
      <c r="I38" s="1133"/>
      <c r="J38" s="1133"/>
      <c r="K38" s="1133"/>
      <c r="L38" s="1133"/>
      <c r="M38" s="1133"/>
      <c r="N38" s="1133"/>
      <c r="O38" s="1133"/>
      <c r="P38" s="1133"/>
      <c r="Q38" s="1133"/>
      <c r="R38" s="1133"/>
      <c r="S38" s="1133"/>
      <c r="T38" s="1133"/>
      <c r="U38" s="1133"/>
      <c r="V38" s="1133"/>
      <c r="W38" s="1133"/>
      <c r="X38" s="1133"/>
      <c r="Y38" s="59"/>
    </row>
    <row r="39" spans="1:25" ht="15" hidden="1" customHeight="1">
      <c r="A39" s="43"/>
      <c r="B39" s="78"/>
      <c r="C39" s="77"/>
      <c r="D39" s="61"/>
      <c r="E39" s="1133"/>
      <c r="F39" s="1133"/>
      <c r="G39" s="1133"/>
      <c r="H39" s="1133"/>
      <c r="I39" s="1133"/>
      <c r="J39" s="1133"/>
      <c r="K39" s="1133"/>
      <c r="L39" s="1133"/>
      <c r="M39" s="1133"/>
      <c r="N39" s="1133"/>
      <c r="O39" s="1133"/>
      <c r="P39" s="1133"/>
      <c r="Q39" s="1133"/>
      <c r="R39" s="1133"/>
      <c r="S39" s="1133"/>
      <c r="T39" s="1133"/>
      <c r="U39" s="1133"/>
      <c r="V39" s="1133"/>
      <c r="W39" s="1133"/>
      <c r="X39" s="1133"/>
      <c r="Y39" s="59"/>
    </row>
    <row r="40" spans="1:25" ht="12" hidden="1" customHeight="1">
      <c r="A40" s="43"/>
      <c r="B40" s="78"/>
      <c r="C40" s="77"/>
      <c r="D40" s="61"/>
      <c r="E40" s="1138"/>
      <c r="F40" s="1139"/>
      <c r="G40" s="1139"/>
      <c r="H40" s="1139"/>
      <c r="I40" s="1139"/>
      <c r="J40" s="1139"/>
      <c r="K40" s="1139"/>
      <c r="L40" s="1139"/>
      <c r="M40" s="1139"/>
      <c r="N40" s="1139"/>
      <c r="O40" s="1139"/>
      <c r="P40" s="1139"/>
      <c r="Q40" s="1139"/>
      <c r="R40" s="1139"/>
      <c r="S40" s="1139"/>
      <c r="T40" s="1139"/>
      <c r="U40" s="1139"/>
      <c r="V40" s="1139"/>
      <c r="W40" s="1139"/>
      <c r="X40" s="1139"/>
      <c r="Y40" s="59"/>
    </row>
    <row r="41" spans="1:25" ht="38.25" hidden="1" customHeight="1">
      <c r="A41" s="43"/>
      <c r="B41" s="78"/>
      <c r="C41" s="77"/>
      <c r="D41" s="61"/>
      <c r="E41" s="1133"/>
      <c r="F41" s="1133"/>
      <c r="G41" s="1133"/>
      <c r="H41" s="1133"/>
      <c r="I41" s="1133"/>
      <c r="J41" s="1133"/>
      <c r="K41" s="1133"/>
      <c r="L41" s="1133"/>
      <c r="M41" s="1133"/>
      <c r="N41" s="1133"/>
      <c r="O41" s="1133"/>
      <c r="P41" s="1133"/>
      <c r="Q41" s="1133"/>
      <c r="R41" s="1133"/>
      <c r="S41" s="1133"/>
      <c r="T41" s="1133"/>
      <c r="U41" s="1133"/>
      <c r="V41" s="1133"/>
      <c r="W41" s="1133"/>
      <c r="X41" s="1133"/>
      <c r="Y41" s="59"/>
    </row>
    <row r="42" spans="1:25" ht="15" hidden="1">
      <c r="A42" s="43"/>
      <c r="B42" s="78"/>
      <c r="C42" s="77"/>
      <c r="D42" s="61"/>
      <c r="E42" s="1133"/>
      <c r="F42" s="1133"/>
      <c r="G42" s="1133"/>
      <c r="H42" s="1133"/>
      <c r="I42" s="1133"/>
      <c r="J42" s="1133"/>
      <c r="K42" s="1133"/>
      <c r="L42" s="1133"/>
      <c r="M42" s="1133"/>
      <c r="N42" s="1133"/>
      <c r="O42" s="1133"/>
      <c r="P42" s="1133"/>
      <c r="Q42" s="1133"/>
      <c r="R42" s="1133"/>
      <c r="S42" s="1133"/>
      <c r="T42" s="1133"/>
      <c r="U42" s="1133"/>
      <c r="V42" s="1133"/>
      <c r="W42" s="1133"/>
      <c r="X42" s="1133"/>
      <c r="Y42" s="59"/>
    </row>
    <row r="43" spans="1:25" ht="15" hidden="1">
      <c r="A43" s="43"/>
      <c r="B43" s="78"/>
      <c r="C43" s="77"/>
      <c r="D43" s="61"/>
      <c r="E43" s="1133"/>
      <c r="F43" s="1133"/>
      <c r="G43" s="1133"/>
      <c r="H43" s="1133"/>
      <c r="I43" s="1133"/>
      <c r="J43" s="1133"/>
      <c r="K43" s="1133"/>
      <c r="L43" s="1133"/>
      <c r="M43" s="1133"/>
      <c r="N43" s="1133"/>
      <c r="O43" s="1133"/>
      <c r="P43" s="1133"/>
      <c r="Q43" s="1133"/>
      <c r="R43" s="1133"/>
      <c r="S43" s="1133"/>
      <c r="T43" s="1133"/>
      <c r="U43" s="1133"/>
      <c r="V43" s="1133"/>
      <c r="W43" s="1133"/>
      <c r="X43" s="1133"/>
      <c r="Y43" s="59"/>
    </row>
    <row r="44" spans="1:25" ht="33.75" hidden="1" customHeight="1">
      <c r="A44" s="43"/>
      <c r="B44" s="78"/>
      <c r="C44" s="77"/>
      <c r="D44" s="66"/>
      <c r="E44" s="1133"/>
      <c r="F44" s="1133"/>
      <c r="G44" s="1133"/>
      <c r="H44" s="1133"/>
      <c r="I44" s="1133"/>
      <c r="J44" s="1133"/>
      <c r="K44" s="1133"/>
      <c r="L44" s="1133"/>
      <c r="M44" s="1133"/>
      <c r="N44" s="1133"/>
      <c r="O44" s="1133"/>
      <c r="P44" s="1133"/>
      <c r="Q44" s="1133"/>
      <c r="R44" s="1133"/>
      <c r="S44" s="1133"/>
      <c r="T44" s="1133"/>
      <c r="U44" s="1133"/>
      <c r="V44" s="1133"/>
      <c r="W44" s="1133"/>
      <c r="X44" s="1133"/>
      <c r="Y44" s="59"/>
    </row>
    <row r="45" spans="1:25" ht="15" hidden="1">
      <c r="A45" s="43"/>
      <c r="B45" s="78"/>
      <c r="C45" s="77"/>
      <c r="D45" s="66"/>
      <c r="E45" s="1133"/>
      <c r="F45" s="1133"/>
      <c r="G45" s="1133"/>
      <c r="H45" s="1133"/>
      <c r="I45" s="1133"/>
      <c r="J45" s="1133"/>
      <c r="K45" s="1133"/>
      <c r="L45" s="1133"/>
      <c r="M45" s="1133"/>
      <c r="N45" s="1133"/>
      <c r="O45" s="1133"/>
      <c r="P45" s="1133"/>
      <c r="Q45" s="1133"/>
      <c r="R45" s="1133"/>
      <c r="S45" s="1133"/>
      <c r="T45" s="1133"/>
      <c r="U45" s="1133"/>
      <c r="V45" s="1133"/>
      <c r="W45" s="1133"/>
      <c r="X45" s="1133"/>
      <c r="Y45" s="59"/>
    </row>
    <row r="46" spans="1:25" ht="24" hidden="1" customHeight="1">
      <c r="A46" s="43"/>
      <c r="B46" s="78"/>
      <c r="C46" s="77"/>
      <c r="D46" s="61"/>
      <c r="E46" s="1144" t="s">
        <v>236</v>
      </c>
      <c r="F46" s="1144"/>
      <c r="G46" s="1144"/>
      <c r="H46" s="1144"/>
      <c r="I46" s="1144"/>
      <c r="J46" s="1144"/>
      <c r="K46" s="1144"/>
      <c r="L46" s="1144"/>
      <c r="M46" s="1144"/>
      <c r="N46" s="1144"/>
      <c r="O46" s="1144"/>
      <c r="P46" s="1144"/>
      <c r="Q46" s="1144"/>
      <c r="R46" s="1144"/>
      <c r="S46" s="1144"/>
      <c r="T46" s="1144"/>
      <c r="U46" s="1144"/>
      <c r="V46" s="1144"/>
      <c r="W46" s="1144"/>
      <c r="X46" s="1144"/>
      <c r="Y46" s="59"/>
    </row>
    <row r="47" spans="1:25" ht="37.5" hidden="1" customHeight="1">
      <c r="A47" s="43"/>
      <c r="B47" s="78"/>
      <c r="C47" s="77"/>
      <c r="D47" s="61"/>
      <c r="E47" s="1144"/>
      <c r="F47" s="1144"/>
      <c r="G47" s="1144"/>
      <c r="H47" s="1144"/>
      <c r="I47" s="1144"/>
      <c r="J47" s="1144"/>
      <c r="K47" s="1144"/>
      <c r="L47" s="1144"/>
      <c r="M47" s="1144"/>
      <c r="N47" s="1144"/>
      <c r="O47" s="1144"/>
      <c r="P47" s="1144"/>
      <c r="Q47" s="1144"/>
      <c r="R47" s="1144"/>
      <c r="S47" s="1144"/>
      <c r="T47" s="1144"/>
      <c r="U47" s="1144"/>
      <c r="V47" s="1144"/>
      <c r="W47" s="1144"/>
      <c r="X47" s="1144"/>
      <c r="Y47" s="59"/>
    </row>
    <row r="48" spans="1:25" ht="24" hidden="1" customHeight="1">
      <c r="A48" s="43"/>
      <c r="B48" s="78"/>
      <c r="C48" s="77"/>
      <c r="D48" s="61"/>
      <c r="E48" s="1144"/>
      <c r="F48" s="1144"/>
      <c r="G48" s="1144"/>
      <c r="H48" s="1144"/>
      <c r="I48" s="1144"/>
      <c r="J48" s="1144"/>
      <c r="K48" s="1144"/>
      <c r="L48" s="1144"/>
      <c r="M48" s="1144"/>
      <c r="N48" s="1144"/>
      <c r="O48" s="1144"/>
      <c r="P48" s="1144"/>
      <c r="Q48" s="1144"/>
      <c r="R48" s="1144"/>
      <c r="S48" s="1144"/>
      <c r="T48" s="1144"/>
      <c r="U48" s="1144"/>
      <c r="V48" s="1144"/>
      <c r="W48" s="1144"/>
      <c r="X48" s="1144"/>
      <c r="Y48" s="59"/>
    </row>
    <row r="49" spans="1:25" ht="51" hidden="1" customHeight="1">
      <c r="A49" s="43"/>
      <c r="B49" s="78"/>
      <c r="C49" s="77"/>
      <c r="D49" s="61"/>
      <c r="E49" s="1144"/>
      <c r="F49" s="1144"/>
      <c r="G49" s="1144"/>
      <c r="H49" s="1144"/>
      <c r="I49" s="1144"/>
      <c r="J49" s="1144"/>
      <c r="K49" s="1144"/>
      <c r="L49" s="1144"/>
      <c r="M49" s="1144"/>
      <c r="N49" s="1144"/>
      <c r="O49" s="1144"/>
      <c r="P49" s="1144"/>
      <c r="Q49" s="1144"/>
      <c r="R49" s="1144"/>
      <c r="S49" s="1144"/>
      <c r="T49" s="1144"/>
      <c r="U49" s="1144"/>
      <c r="V49" s="1144"/>
      <c r="W49" s="1144"/>
      <c r="X49" s="1144"/>
      <c r="Y49" s="59"/>
    </row>
    <row r="50" spans="1:25" ht="15" hidden="1">
      <c r="A50" s="43"/>
      <c r="B50" s="78"/>
      <c r="C50" s="77"/>
      <c r="D50" s="61"/>
      <c r="E50" s="1144"/>
      <c r="F50" s="1144"/>
      <c r="G50" s="1144"/>
      <c r="H50" s="1144"/>
      <c r="I50" s="1144"/>
      <c r="J50" s="1144"/>
      <c r="K50" s="1144"/>
      <c r="L50" s="1144"/>
      <c r="M50" s="1144"/>
      <c r="N50" s="1144"/>
      <c r="O50" s="1144"/>
      <c r="P50" s="1144"/>
      <c r="Q50" s="1144"/>
      <c r="R50" s="1144"/>
      <c r="S50" s="1144"/>
      <c r="T50" s="1144"/>
      <c r="U50" s="1144"/>
      <c r="V50" s="1144"/>
      <c r="W50" s="1144"/>
      <c r="X50" s="1144"/>
      <c r="Y50" s="59"/>
    </row>
    <row r="51" spans="1:25" ht="15" hidden="1">
      <c r="A51" s="43"/>
      <c r="B51" s="78"/>
      <c r="C51" s="77"/>
      <c r="D51" s="61"/>
      <c r="E51" s="1144"/>
      <c r="F51" s="1144"/>
      <c r="G51" s="1144"/>
      <c r="H51" s="1144"/>
      <c r="I51" s="1144"/>
      <c r="J51" s="1144"/>
      <c r="K51" s="1144"/>
      <c r="L51" s="1144"/>
      <c r="M51" s="1144"/>
      <c r="N51" s="1144"/>
      <c r="O51" s="1144"/>
      <c r="P51" s="1144"/>
      <c r="Q51" s="1144"/>
      <c r="R51" s="1144"/>
      <c r="S51" s="1144"/>
      <c r="T51" s="1144"/>
      <c r="U51" s="1144"/>
      <c r="V51" s="1144"/>
      <c r="W51" s="1144"/>
      <c r="X51" s="1144"/>
      <c r="Y51" s="59"/>
    </row>
    <row r="52" spans="1:25" ht="15" hidden="1">
      <c r="A52" s="43"/>
      <c r="B52" s="78"/>
      <c r="C52" s="77"/>
      <c r="D52" s="61"/>
      <c r="E52" s="1144"/>
      <c r="F52" s="1144"/>
      <c r="G52" s="1144"/>
      <c r="H52" s="1144"/>
      <c r="I52" s="1144"/>
      <c r="J52" s="1144"/>
      <c r="K52" s="1144"/>
      <c r="L52" s="1144"/>
      <c r="M52" s="1144"/>
      <c r="N52" s="1144"/>
      <c r="O52" s="1144"/>
      <c r="P52" s="1144"/>
      <c r="Q52" s="1144"/>
      <c r="R52" s="1144"/>
      <c r="S52" s="1144"/>
      <c r="T52" s="1144"/>
      <c r="U52" s="1144"/>
      <c r="V52" s="1144"/>
      <c r="W52" s="1144"/>
      <c r="X52" s="1144"/>
      <c r="Y52" s="59"/>
    </row>
    <row r="53" spans="1:25" ht="15" hidden="1">
      <c r="A53" s="43"/>
      <c r="B53" s="78"/>
      <c r="C53" s="77"/>
      <c r="D53" s="61"/>
      <c r="E53" s="1144"/>
      <c r="F53" s="1144"/>
      <c r="G53" s="1144"/>
      <c r="H53" s="1144"/>
      <c r="I53" s="1144"/>
      <c r="J53" s="1144"/>
      <c r="K53" s="1144"/>
      <c r="L53" s="1144"/>
      <c r="M53" s="1144"/>
      <c r="N53" s="1144"/>
      <c r="O53" s="1144"/>
      <c r="P53" s="1144"/>
      <c r="Q53" s="1144"/>
      <c r="R53" s="1144"/>
      <c r="S53" s="1144"/>
      <c r="T53" s="1144"/>
      <c r="U53" s="1144"/>
      <c r="V53" s="1144"/>
      <c r="W53" s="1144"/>
      <c r="X53" s="1144"/>
      <c r="Y53" s="59"/>
    </row>
    <row r="54" spans="1:25" ht="15" hidden="1">
      <c r="A54" s="43"/>
      <c r="B54" s="78"/>
      <c r="C54" s="77"/>
      <c r="D54" s="61"/>
      <c r="E54" s="1144"/>
      <c r="F54" s="1144"/>
      <c r="G54" s="1144"/>
      <c r="H54" s="1144"/>
      <c r="I54" s="1144"/>
      <c r="J54" s="1144"/>
      <c r="K54" s="1144"/>
      <c r="L54" s="1144"/>
      <c r="M54" s="1144"/>
      <c r="N54" s="1144"/>
      <c r="O54" s="1144"/>
      <c r="P54" s="1144"/>
      <c r="Q54" s="1144"/>
      <c r="R54" s="1144"/>
      <c r="S54" s="1144"/>
      <c r="T54" s="1144"/>
      <c r="U54" s="1144"/>
      <c r="V54" s="1144"/>
      <c r="W54" s="1144"/>
      <c r="X54" s="1144"/>
      <c r="Y54" s="59"/>
    </row>
    <row r="55" spans="1:25" ht="15" hidden="1">
      <c r="A55" s="43"/>
      <c r="B55" s="78"/>
      <c r="C55" s="77"/>
      <c r="D55" s="61"/>
      <c r="E55" s="1144"/>
      <c r="F55" s="1144"/>
      <c r="G55" s="1144"/>
      <c r="H55" s="1144"/>
      <c r="I55" s="1144"/>
      <c r="J55" s="1144"/>
      <c r="K55" s="1144"/>
      <c r="L55" s="1144"/>
      <c r="M55" s="1144"/>
      <c r="N55" s="1144"/>
      <c r="O55" s="1144"/>
      <c r="P55" s="1144"/>
      <c r="Q55" s="1144"/>
      <c r="R55" s="1144"/>
      <c r="S55" s="1144"/>
      <c r="T55" s="1144"/>
      <c r="U55" s="1144"/>
      <c r="V55" s="1144"/>
      <c r="W55" s="1144"/>
      <c r="X55" s="1144"/>
      <c r="Y55" s="59"/>
    </row>
    <row r="56" spans="1:25" ht="25.5" hidden="1" customHeight="1">
      <c r="A56" s="43"/>
      <c r="B56" s="78"/>
      <c r="C56" s="77"/>
      <c r="D56" s="66"/>
      <c r="E56" s="1144"/>
      <c r="F56" s="1144"/>
      <c r="G56" s="1144"/>
      <c r="H56" s="1144"/>
      <c r="I56" s="1144"/>
      <c r="J56" s="1144"/>
      <c r="K56" s="1144"/>
      <c r="L56" s="1144"/>
      <c r="M56" s="1144"/>
      <c r="N56" s="1144"/>
      <c r="O56" s="1144"/>
      <c r="P56" s="1144"/>
      <c r="Q56" s="1144"/>
      <c r="R56" s="1144"/>
      <c r="S56" s="1144"/>
      <c r="T56" s="1144"/>
      <c r="U56" s="1144"/>
      <c r="V56" s="1144"/>
      <c r="W56" s="1144"/>
      <c r="X56" s="1144"/>
      <c r="Y56" s="59"/>
    </row>
    <row r="57" spans="1:25" ht="15" hidden="1">
      <c r="A57" s="43"/>
      <c r="B57" s="78"/>
      <c r="C57" s="77"/>
      <c r="D57" s="66"/>
      <c r="E57" s="1144"/>
      <c r="F57" s="1144"/>
      <c r="G57" s="1144"/>
      <c r="H57" s="1144"/>
      <c r="I57" s="1144"/>
      <c r="J57" s="1144"/>
      <c r="K57" s="1144"/>
      <c r="L57" s="1144"/>
      <c r="M57" s="1144"/>
      <c r="N57" s="1144"/>
      <c r="O57" s="1144"/>
      <c r="P57" s="1144"/>
      <c r="Q57" s="1144"/>
      <c r="R57" s="1144"/>
      <c r="S57" s="1144"/>
      <c r="T57" s="1144"/>
      <c r="U57" s="1144"/>
      <c r="V57" s="1144"/>
      <c r="W57" s="1144"/>
      <c r="X57" s="1144"/>
      <c r="Y57" s="59"/>
    </row>
    <row r="58" spans="1:25" ht="15" hidden="1" customHeight="1">
      <c r="A58" s="43"/>
      <c r="B58" s="78"/>
      <c r="C58" s="77"/>
      <c r="D58" s="61"/>
      <c r="E58" s="1130" t="s">
        <v>395</v>
      </c>
      <c r="F58" s="1130"/>
      <c r="G58" s="1130"/>
      <c r="H58" s="1130"/>
      <c r="I58" s="1130"/>
      <c r="J58" s="1130"/>
      <c r="K58" s="1130"/>
      <c r="L58" s="1130"/>
      <c r="M58" s="1130"/>
      <c r="N58" s="1130"/>
      <c r="O58" s="1130"/>
      <c r="P58" s="1130"/>
      <c r="Q58" s="1130"/>
      <c r="R58" s="1130"/>
      <c r="S58" s="1130"/>
      <c r="T58" s="1130"/>
      <c r="U58" s="1130"/>
      <c r="V58" s="231"/>
      <c r="W58" s="231"/>
      <c r="X58" s="231"/>
      <c r="Y58" s="59"/>
    </row>
    <row r="59" spans="1:25" ht="15" hidden="1" customHeight="1">
      <c r="A59" s="43"/>
      <c r="B59" s="78"/>
      <c r="C59" s="77"/>
      <c r="D59" s="61"/>
      <c r="E59" s="1145"/>
      <c r="F59" s="1145"/>
      <c r="G59" s="1145"/>
      <c r="H59" s="1138"/>
      <c r="I59" s="1139"/>
      <c r="J59" s="1139"/>
      <c r="K59" s="1139"/>
      <c r="L59" s="1139"/>
      <c r="M59" s="1139"/>
      <c r="N59" s="1139"/>
      <c r="O59" s="1139"/>
      <c r="P59" s="1139"/>
      <c r="Q59" s="1139"/>
      <c r="R59" s="1139"/>
      <c r="S59" s="1139"/>
      <c r="T59" s="1139"/>
      <c r="U59" s="1139"/>
      <c r="V59" s="1139"/>
      <c r="W59" s="1139"/>
      <c r="X59" s="1139"/>
      <c r="Y59" s="59"/>
    </row>
    <row r="60" spans="1:25" ht="15" hidden="1" customHeight="1">
      <c r="A60" s="43"/>
      <c r="B60" s="78"/>
      <c r="C60" s="77"/>
      <c r="D60" s="61"/>
      <c r="E60" s="1141"/>
      <c r="F60" s="1141"/>
      <c r="G60" s="1141"/>
      <c r="H60" s="1143"/>
      <c r="I60" s="1143"/>
      <c r="J60" s="1143"/>
      <c r="K60" s="1143"/>
      <c r="L60" s="1143"/>
      <c r="M60" s="1143"/>
      <c r="N60" s="1143"/>
      <c r="O60" s="1143"/>
      <c r="P60" s="1143"/>
      <c r="Q60" s="1143"/>
      <c r="R60" s="1143"/>
      <c r="S60" s="1143"/>
      <c r="T60" s="1143"/>
      <c r="U60" s="1143"/>
      <c r="V60" s="1143"/>
      <c r="W60" s="1143"/>
      <c r="X60" s="1143"/>
      <c r="Y60" s="59"/>
    </row>
    <row r="61" spans="1:25" ht="15" hidden="1">
      <c r="A61" s="43"/>
      <c r="B61" s="78"/>
      <c r="C61" s="77"/>
      <c r="D61" s="61"/>
      <c r="E61" s="70"/>
      <c r="F61" s="68"/>
      <c r="G61" s="69"/>
      <c r="H61" s="1143"/>
      <c r="I61" s="1143"/>
      <c r="J61" s="1143"/>
      <c r="K61" s="1143"/>
      <c r="L61" s="1143"/>
      <c r="M61" s="1143"/>
      <c r="N61" s="1143"/>
      <c r="O61" s="1143"/>
      <c r="P61" s="1143"/>
      <c r="Q61" s="1143"/>
      <c r="R61" s="1143"/>
      <c r="S61" s="1143"/>
      <c r="T61" s="1143"/>
      <c r="U61" s="1143"/>
      <c r="V61" s="1143"/>
      <c r="W61" s="1143"/>
      <c r="X61" s="1143"/>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0" t="s">
        <v>396</v>
      </c>
      <c r="F70" s="1130"/>
      <c r="G70" s="1130"/>
      <c r="H70" s="1130"/>
      <c r="I70" s="1130"/>
      <c r="J70" s="1130"/>
      <c r="K70" s="1130"/>
      <c r="L70" s="1130"/>
      <c r="M70" s="1130"/>
      <c r="N70" s="1130"/>
      <c r="O70" s="1130"/>
      <c r="P70" s="1130"/>
      <c r="Q70" s="1130"/>
      <c r="R70" s="1130"/>
      <c r="S70" s="1130"/>
      <c r="T70" s="1130"/>
      <c r="U70" s="450"/>
      <c r="V70" s="450"/>
      <c r="W70" s="450"/>
      <c r="X70" s="450"/>
      <c r="Y70" s="59"/>
    </row>
    <row r="71" spans="1:25" ht="15" hidden="1">
      <c r="A71" s="43"/>
      <c r="B71" s="78"/>
      <c r="C71" s="77"/>
      <c r="D71" s="61"/>
      <c r="E71" s="1130" t="s">
        <v>586</v>
      </c>
      <c r="F71" s="1130"/>
      <c r="G71" s="1130"/>
      <c r="H71" s="1130"/>
      <c r="I71" s="1130"/>
      <c r="J71" s="1130"/>
      <c r="K71" s="1130"/>
      <c r="L71" s="1130"/>
      <c r="M71" s="1130"/>
      <c r="N71" s="1130"/>
      <c r="O71" s="1130"/>
      <c r="P71" s="1130"/>
      <c r="Q71" s="1130"/>
      <c r="R71" s="1130"/>
      <c r="S71" s="1130"/>
      <c r="T71" s="1130"/>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0" t="s">
        <v>395</v>
      </c>
      <c r="F81" s="1130"/>
      <c r="G81" s="1130"/>
      <c r="H81" s="1130"/>
      <c r="I81" s="1130"/>
      <c r="J81" s="1130"/>
      <c r="K81" s="1130"/>
      <c r="L81" s="1130"/>
      <c r="M81" s="1130"/>
      <c r="N81" s="1130"/>
      <c r="O81" s="1130"/>
      <c r="P81" s="1130"/>
      <c r="Q81" s="1130"/>
      <c r="R81" s="1130"/>
      <c r="S81" s="1130"/>
      <c r="T81" s="1130"/>
      <c r="U81" s="1130"/>
      <c r="V81" s="231"/>
      <c r="W81" s="231"/>
      <c r="X81" s="231"/>
      <c r="Y81" s="59"/>
    </row>
    <row r="82" spans="1:25" ht="15" hidden="1" customHeight="1">
      <c r="A82" s="43"/>
      <c r="B82" s="78"/>
      <c r="C82" s="77"/>
      <c r="D82" s="61"/>
      <c r="E82" s="1141"/>
      <c r="F82" s="1141"/>
      <c r="G82" s="1141"/>
      <c r="H82" s="1138"/>
      <c r="I82" s="1139"/>
      <c r="J82" s="1139"/>
      <c r="K82" s="1139"/>
      <c r="L82" s="1139"/>
      <c r="M82" s="1139"/>
      <c r="N82" s="1139"/>
      <c r="O82" s="1139"/>
      <c r="P82" s="1139"/>
      <c r="Q82" s="1139"/>
      <c r="R82" s="1139"/>
      <c r="S82" s="1139"/>
      <c r="T82" s="1139"/>
      <c r="U82" s="1139"/>
      <c r="V82" s="1139"/>
      <c r="W82" s="1139"/>
      <c r="X82" s="1139"/>
      <c r="Y82" s="59"/>
    </row>
    <row r="83" spans="1:25" ht="15" hidden="1" customHeight="1">
      <c r="A83" s="43"/>
      <c r="B83" s="78"/>
      <c r="C83" s="77"/>
      <c r="D83" s="61"/>
      <c r="Y83" s="59"/>
    </row>
    <row r="84" spans="1:25" ht="15" hidden="1" customHeight="1">
      <c r="A84" s="43"/>
      <c r="B84" s="78"/>
      <c r="C84" s="77"/>
      <c r="D84" s="61"/>
      <c r="E84" s="70"/>
      <c r="F84" s="68"/>
      <c r="G84" s="69"/>
      <c r="H84" s="1143"/>
      <c r="I84" s="1143"/>
      <c r="J84" s="1143"/>
      <c r="K84" s="1143"/>
      <c r="L84" s="1143"/>
      <c r="M84" s="1143"/>
      <c r="N84" s="1143"/>
      <c r="O84" s="1143"/>
      <c r="P84" s="1143"/>
      <c r="Q84" s="1143"/>
      <c r="R84" s="1143"/>
      <c r="S84" s="1143"/>
      <c r="T84" s="1143"/>
      <c r="U84" s="1143"/>
      <c r="V84" s="1143"/>
      <c r="W84" s="1143"/>
      <c r="X84" s="1143"/>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2" t="s">
        <v>235</v>
      </c>
      <c r="F98" s="1142"/>
      <c r="G98" s="1142"/>
      <c r="H98" s="1142"/>
      <c r="I98" s="1142"/>
      <c r="J98" s="1142"/>
      <c r="K98" s="1142"/>
      <c r="L98" s="1142"/>
      <c r="M98" s="1142"/>
      <c r="N98" s="1142"/>
      <c r="O98" s="1142"/>
      <c r="P98" s="1142"/>
      <c r="Q98" s="1142"/>
      <c r="R98" s="1142"/>
      <c r="S98" s="1142"/>
      <c r="T98" s="1142"/>
      <c r="U98" s="1142"/>
      <c r="V98" s="1142"/>
      <c r="W98" s="1142"/>
      <c r="X98" s="1142"/>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0" t="s">
        <v>234</v>
      </c>
      <c r="G100" s="1140"/>
      <c r="H100" s="1140"/>
      <c r="I100" s="1140"/>
      <c r="J100" s="1140"/>
      <c r="K100" s="1140"/>
      <c r="L100" s="1140"/>
      <c r="M100" s="1140"/>
      <c r="N100" s="1140"/>
      <c r="O100" s="1140"/>
      <c r="P100" s="1140"/>
      <c r="Q100" s="1140"/>
      <c r="R100" s="1140"/>
      <c r="S100" s="1140"/>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0" t="s">
        <v>233</v>
      </c>
      <c r="G102" s="1140"/>
      <c r="H102" s="1140"/>
      <c r="I102" s="1140"/>
      <c r="J102" s="1140"/>
      <c r="K102" s="1140"/>
      <c r="L102" s="1140"/>
      <c r="M102" s="1140"/>
      <c r="N102" s="1140"/>
      <c r="O102" s="1140"/>
      <c r="P102" s="1140"/>
      <c r="Q102" s="1140"/>
      <c r="R102" s="1140"/>
      <c r="S102" s="1140"/>
      <c r="T102" s="1140"/>
      <c r="U102" s="1140"/>
      <c r="V102" s="1140"/>
      <c r="W102" s="1140"/>
      <c r="X102" s="1140"/>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ryQKhRUXNhvF5S324lol7wmQw/8tYQGON2AgfnE1j/YAbrxIHz9wvKa4uoYKHwCSnRgyHIEDgHGtOnrPdhF/0A==" saltValue="jj1LzWvVmT9h4xjKzh0Wng==" spinCount="100000" sheet="1" objects="1" scenarios="1" formatColumns="0" formatRows="0"/>
  <dataConsolidate leftLabels="1"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24.12.2021</v>
      </c>
      <c r="I7" s="196" t="s">
        <v>493</v>
      </c>
      <c r="J7" s="334"/>
      <c r="K7" s="214"/>
      <c r="L7" s="214"/>
      <c r="M7" s="214"/>
      <c r="N7" s="214"/>
      <c r="O7" s="214"/>
      <c r="P7" s="214"/>
      <c r="Q7" s="214"/>
      <c r="R7" s="214"/>
      <c r="S7" s="214"/>
      <c r="T7" s="214"/>
    </row>
    <row r="8" spans="1:20" s="190" customFormat="1" ht="45">
      <c r="A8" s="1201">
        <v>1</v>
      </c>
      <c r="B8" s="214"/>
      <c r="C8" s="214"/>
      <c r="D8" s="214"/>
      <c r="F8" s="335" t="e">
        <f ca="1">"2." &amp;mergeValue(A8)</f>
        <v>#NAME?</v>
      </c>
      <c r="G8" s="417" t="s">
        <v>494</v>
      </c>
      <c r="H8" s="317"/>
      <c r="I8" s="196" t="s">
        <v>590</v>
      </c>
      <c r="J8" s="334"/>
      <c r="K8" s="214"/>
      <c r="L8" s="214"/>
      <c r="M8" s="214"/>
      <c r="N8" s="214"/>
      <c r="O8" s="214"/>
      <c r="P8" s="214"/>
      <c r="Q8" s="214"/>
      <c r="R8" s="214"/>
      <c r="S8" s="214"/>
      <c r="T8" s="214"/>
    </row>
    <row r="9" spans="1:20" s="190" customFormat="1" ht="22.5">
      <c r="A9" s="1201"/>
      <c r="B9" s="214"/>
      <c r="C9" s="214"/>
      <c r="D9" s="214"/>
      <c r="F9" s="335" t="e">
        <f ca="1">"3." &amp;mergeValue(A9)</f>
        <v>#NAME?</v>
      </c>
      <c r="G9" s="417" t="s">
        <v>495</v>
      </c>
      <c r="H9" s="317"/>
      <c r="I9" s="196" t="s">
        <v>588</v>
      </c>
      <c r="J9" s="334"/>
      <c r="K9" s="214"/>
      <c r="L9" s="214"/>
      <c r="M9" s="214"/>
      <c r="N9" s="214"/>
      <c r="O9" s="214"/>
      <c r="P9" s="214"/>
      <c r="Q9" s="214"/>
      <c r="R9" s="214"/>
      <c r="S9" s="214"/>
      <c r="T9" s="214"/>
    </row>
    <row r="10" spans="1:20" s="190" customFormat="1" ht="22.5">
      <c r="A10" s="1201"/>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1"/>
      <c r="B12" s="1201"/>
      <c r="C12" s="1201">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e">
        <f ca="1">"4."&amp;mergeValue(A13) &amp;"."&amp;mergeValue(B13)&amp;"."&amp;mergeValue(C13)&amp;"."&amp;mergeValue(D13)</f>
        <v>#NAME?</v>
      </c>
      <c r="G13" s="420" t="s">
        <v>498</v>
      </c>
      <c r="H13" s="317"/>
      <c r="I13" s="1202" t="s">
        <v>591</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593</v>
      </c>
      <c r="H19" s="119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9" t="s">
        <v>686</v>
      </c>
      <c r="M5" s="1229"/>
      <c r="N5" s="1229"/>
      <c r="O5" s="1229"/>
      <c r="P5" s="1229"/>
      <c r="Q5" s="1229"/>
      <c r="R5" s="1229"/>
      <c r="S5" s="1229"/>
      <c r="T5" s="1229"/>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8" t="str">
        <f>IF(NameOrPr_ch="",IF(NameOrPr="","",NameOrPr),NameOrPr_ch)</f>
        <v>Государственный комитет Республики Татарстан по тарифам</v>
      </c>
      <c r="P7" s="1249"/>
      <c r="Q7" s="1249"/>
      <c r="R7" s="1249"/>
      <c r="S7" s="1249"/>
      <c r="T7" s="1250"/>
      <c r="U7" s="669"/>
      <c r="Y7" s="1015"/>
      <c r="Z7" s="507"/>
      <c r="AA7" s="507"/>
      <c r="AB7" s="507"/>
      <c r="AC7" s="507"/>
    </row>
    <row r="8" spans="1:29" s="572" customFormat="1" ht="18.75">
      <c r="A8" s="592"/>
      <c r="B8" s="592"/>
      <c r="C8" s="592"/>
      <c r="D8" s="592"/>
      <c r="E8" s="592"/>
      <c r="F8" s="592"/>
      <c r="G8" s="592"/>
      <c r="H8" s="592"/>
      <c r="L8" s="501"/>
      <c r="M8" s="619" t="s">
        <v>596</v>
      </c>
      <c r="N8" s="668"/>
      <c r="O8" s="1248" t="str">
        <f>IF(datePr_ch="",IF(datePr="","",datePr),datePr_ch)</f>
        <v>10.12.2021</v>
      </c>
      <c r="P8" s="1249"/>
      <c r="Q8" s="1249"/>
      <c r="R8" s="1249"/>
      <c r="S8" s="1249"/>
      <c r="T8" s="1250"/>
      <c r="U8" s="669"/>
      <c r="Y8" s="1015"/>
      <c r="Z8" s="592"/>
      <c r="AA8" s="592"/>
      <c r="AB8" s="592"/>
      <c r="AC8" s="592"/>
    </row>
    <row r="9" spans="1:29" s="493" customFormat="1" ht="18.75">
      <c r="A9" s="507"/>
      <c r="B9" s="507"/>
      <c r="C9" s="507"/>
      <c r="D9" s="507"/>
      <c r="E9" s="507"/>
      <c r="F9" s="507"/>
      <c r="G9" s="507"/>
      <c r="H9" s="507"/>
      <c r="L9" s="554"/>
      <c r="M9" s="619" t="s">
        <v>595</v>
      </c>
      <c r="N9" s="668"/>
      <c r="O9" s="1248" t="str">
        <f>IF(numberPr_ch="",IF(numberPr="","",numberPr),numberPr_ch)</f>
        <v>481-101/тэ-2021</v>
      </c>
      <c r="P9" s="1249"/>
      <c r="Q9" s="1249"/>
      <c r="R9" s="1249"/>
      <c r="S9" s="1249"/>
      <c r="T9" s="1250"/>
      <c r="U9" s="669"/>
      <c r="Y9" s="1015"/>
      <c r="Z9" s="507"/>
      <c r="AA9" s="507"/>
      <c r="AB9" s="507"/>
      <c r="AC9" s="507"/>
    </row>
    <row r="10" spans="1:29" s="493" customFormat="1" ht="18.75">
      <c r="A10" s="507"/>
      <c r="B10" s="507"/>
      <c r="C10" s="507"/>
      <c r="D10" s="507"/>
      <c r="E10" s="507"/>
      <c r="F10" s="507"/>
      <c r="G10" s="507"/>
      <c r="H10" s="507"/>
      <c r="L10" s="554"/>
      <c r="M10" s="619" t="s">
        <v>501</v>
      </c>
      <c r="N10" s="668"/>
      <c r="O10" s="1248" t="str">
        <f>IF(IstPub_ch="",IF(IstPub="","",IstPub),IstPub_ch)</f>
        <v>Официальный сайт правовой информации Министерства юстиции РТ:  http//pravo.tatarstan.ru</v>
      </c>
      <c r="P10" s="1249"/>
      <c r="Q10" s="1249"/>
      <c r="R10" s="1249"/>
      <c r="S10" s="1249"/>
      <c r="T10" s="1250"/>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30"/>
      <c r="M12" s="1230"/>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47"/>
      <c r="R13" s="1247"/>
      <c r="S13" s="1247"/>
      <c r="T13" s="1247"/>
      <c r="U13" s="1247"/>
      <c r="V13" s="1247"/>
    </row>
    <row r="14" spans="1:29">
      <c r="J14" s="483"/>
      <c r="K14" s="483"/>
      <c r="L14" s="1151" t="s">
        <v>454</v>
      </c>
      <c r="M14" s="1151"/>
      <c r="N14" s="1151"/>
      <c r="O14" s="1151"/>
      <c r="P14" s="1151"/>
      <c r="Q14" s="1151"/>
      <c r="R14" s="1151"/>
      <c r="S14" s="1151"/>
      <c r="T14" s="1151"/>
      <c r="U14" s="1151"/>
      <c r="V14" s="1151"/>
      <c r="W14" s="1151"/>
      <c r="X14" s="1151" t="s">
        <v>455</v>
      </c>
    </row>
    <row r="15" spans="1:29" ht="14.25" customHeight="1">
      <c r="J15" s="483"/>
      <c r="K15" s="483"/>
      <c r="L15" s="1213" t="s">
        <v>92</v>
      </c>
      <c r="M15" s="1213" t="s">
        <v>626</v>
      </c>
      <c r="N15" s="536"/>
      <c r="O15" s="1213" t="s">
        <v>627</v>
      </c>
      <c r="P15" s="1267" t="s">
        <v>628</v>
      </c>
      <c r="Q15" s="1267" t="s">
        <v>641</v>
      </c>
      <c r="R15" s="1267"/>
      <c r="S15" s="1267"/>
      <c r="T15" s="1267"/>
      <c r="U15" s="1267"/>
      <c r="V15" s="1213" t="s">
        <v>341</v>
      </c>
      <c r="W15" s="1246" t="s">
        <v>275</v>
      </c>
      <c r="X15" s="1151"/>
    </row>
    <row r="16" spans="1:29" s="525" customFormat="1" ht="25.5" customHeight="1">
      <c r="A16" s="587"/>
      <c r="B16" s="587"/>
      <c r="C16" s="587"/>
      <c r="D16" s="587"/>
      <c r="E16" s="587"/>
      <c r="F16" s="587"/>
      <c r="G16" s="593"/>
      <c r="H16" s="593"/>
      <c r="I16" s="533"/>
      <c r="J16" s="531"/>
      <c r="K16" s="531"/>
      <c r="L16" s="1213"/>
      <c r="M16" s="1213"/>
      <c r="N16" s="536"/>
      <c r="O16" s="1213"/>
      <c r="P16" s="1267"/>
      <c r="Q16" s="1267" t="s">
        <v>679</v>
      </c>
      <c r="R16" s="1267"/>
      <c r="S16" s="1256" t="s">
        <v>654</v>
      </c>
      <c r="T16" s="1256"/>
      <c r="U16" s="1256"/>
      <c r="V16" s="1213"/>
      <c r="W16" s="1246"/>
      <c r="X16" s="1151"/>
      <c r="Y16" s="1010"/>
      <c r="Z16" s="587"/>
      <c r="AA16" s="587"/>
      <c r="AB16" s="587"/>
      <c r="AC16" s="587"/>
    </row>
    <row r="17" spans="1:29" ht="14.25" customHeight="1">
      <c r="J17" s="483"/>
      <c r="K17" s="483"/>
      <c r="L17" s="1213"/>
      <c r="M17" s="1213"/>
      <c r="N17" s="536"/>
      <c r="O17" s="1213"/>
      <c r="P17" s="1267"/>
      <c r="Q17" s="536" t="s">
        <v>677</v>
      </c>
      <c r="R17" s="536" t="s">
        <v>678</v>
      </c>
      <c r="S17" s="538" t="s">
        <v>274</v>
      </c>
      <c r="T17" s="1258" t="s">
        <v>273</v>
      </c>
      <c r="U17" s="1258"/>
      <c r="V17" s="1213"/>
      <c r="W17" s="1246"/>
      <c r="X17" s="1151"/>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8">
        <f t="shared" ca="1" si="0"/>
        <v>8</v>
      </c>
      <c r="U18" s="1268"/>
      <c r="V18" s="489">
        <f ca="1">OFFSET(V18,0,-2)+1</f>
        <v>9</v>
      </c>
      <c r="W18" s="525"/>
      <c r="X18" s="489">
        <f ca="1">OFFSET(X18,0,-2)+1</f>
        <v>10</v>
      </c>
    </row>
    <row r="19" spans="1:29" ht="22.5">
      <c r="A19" s="1232">
        <v>1</v>
      </c>
      <c r="B19" s="982"/>
      <c r="C19" s="982"/>
      <c r="D19" s="982"/>
      <c r="E19" s="982"/>
      <c r="F19" s="982"/>
      <c r="G19" s="983"/>
      <c r="H19" s="983"/>
      <c r="I19" s="985"/>
      <c r="J19" s="977"/>
      <c r="K19" s="977"/>
      <c r="L19" s="595" t="e">
        <f ca="1">mergeValue(A19)</f>
        <v>#NAME?</v>
      </c>
      <c r="M19" s="643" t="s">
        <v>20</v>
      </c>
      <c r="N19" s="582"/>
      <c r="O19" s="1245"/>
      <c r="P19" s="1245"/>
      <c r="Q19" s="1245"/>
      <c r="R19" s="1245"/>
      <c r="S19" s="1245"/>
      <c r="T19" s="1245"/>
      <c r="U19" s="1245"/>
      <c r="V19" s="1245"/>
      <c r="W19" s="1245"/>
      <c r="X19" s="583" t="s">
        <v>476</v>
      </c>
    </row>
    <row r="20" spans="1:29" ht="22.5">
      <c r="A20" s="1232"/>
      <c r="B20" s="1232">
        <v>1</v>
      </c>
      <c r="C20" s="982"/>
      <c r="D20" s="982"/>
      <c r="E20" s="982"/>
      <c r="F20" s="982"/>
      <c r="G20" s="987"/>
      <c r="H20" s="984"/>
      <c r="I20" s="989"/>
      <c r="J20" s="974"/>
      <c r="K20" s="973"/>
      <c r="L20" s="595" t="e">
        <f ca="1">mergeValue(A20) &amp;"."&amp; mergeValue(B20)</f>
        <v>#NAME?</v>
      </c>
      <c r="M20" s="548" t="s">
        <v>16</v>
      </c>
      <c r="N20" s="582"/>
      <c r="O20" s="1245"/>
      <c r="P20" s="1245"/>
      <c r="Q20" s="1245"/>
      <c r="R20" s="1245"/>
      <c r="S20" s="1245"/>
      <c r="T20" s="1245"/>
      <c r="U20" s="1245"/>
      <c r="V20" s="1245"/>
      <c r="W20" s="1245"/>
      <c r="X20" s="583" t="s">
        <v>477</v>
      </c>
    </row>
    <row r="21" spans="1:29" ht="22.5">
      <c r="A21" s="1232"/>
      <c r="B21" s="1232"/>
      <c r="C21" s="1232">
        <v>1</v>
      </c>
      <c r="D21" s="982"/>
      <c r="E21" s="982"/>
      <c r="F21" s="982"/>
      <c r="G21" s="987"/>
      <c r="H21" s="984"/>
      <c r="I21" s="990"/>
      <c r="J21" s="974"/>
      <c r="K21" s="973"/>
      <c r="L21" s="595" t="e">
        <f ca="1">mergeValue(A21) &amp;"."&amp; mergeValue(B21)&amp;"."&amp; mergeValue(C21)</f>
        <v>#NAME?</v>
      </c>
      <c r="M21" s="549" t="s">
        <v>7</v>
      </c>
      <c r="N21" s="582"/>
      <c r="O21" s="1245"/>
      <c r="P21" s="1245"/>
      <c r="Q21" s="1245"/>
      <c r="R21" s="1245"/>
      <c r="S21" s="1245"/>
      <c r="T21" s="1245"/>
      <c r="U21" s="1245"/>
      <c r="V21" s="1245"/>
      <c r="W21" s="1245"/>
      <c r="X21" s="583" t="s">
        <v>633</v>
      </c>
    </row>
    <row r="22" spans="1:29">
      <c r="A22" s="1232"/>
      <c r="B22" s="1232"/>
      <c r="C22" s="1232"/>
      <c r="D22" s="1232">
        <v>1</v>
      </c>
      <c r="E22" s="982"/>
      <c r="F22" s="982"/>
      <c r="G22" s="987"/>
      <c r="H22" s="984"/>
      <c r="I22" s="990"/>
      <c r="J22" s="988"/>
      <c r="K22" s="973"/>
      <c r="L22" s="595" t="e">
        <f ca="1">mergeValue(A22) &amp;"."&amp; mergeValue(B22)&amp;"."&amp; mergeValue(C22)&amp;"."&amp; mergeValue(D22)</f>
        <v>#NAME?</v>
      </c>
      <c r="M22" s="550" t="s">
        <v>22</v>
      </c>
      <c r="N22" s="582"/>
      <c r="O22" s="1245"/>
      <c r="P22" s="1245"/>
      <c r="Q22" s="1245"/>
      <c r="R22" s="1245"/>
      <c r="S22" s="1245"/>
      <c r="T22" s="1245"/>
      <c r="U22" s="1245"/>
      <c r="V22" s="1245"/>
      <c r="W22" s="1245"/>
      <c r="X22" s="1022" t="s">
        <v>687</v>
      </c>
    </row>
    <row r="23" spans="1:29" ht="42.95" customHeight="1">
      <c r="A23" s="1232"/>
      <c r="B23" s="1232"/>
      <c r="C23" s="1232"/>
      <c r="D23" s="1232"/>
      <c r="E23" s="982">
        <v>1</v>
      </c>
      <c r="F23" s="982"/>
      <c r="G23" s="987"/>
      <c r="H23" s="984"/>
      <c r="I23" s="990"/>
      <c r="J23" s="988"/>
      <c r="K23" s="978"/>
      <c r="L23" s="595" t="e">
        <f ca="1">mergeValue(A23) &amp;"."&amp; mergeValue(B23)&amp;"."&amp; mergeValue(C23)&amp;"."&amp; mergeValue(D23)&amp;"."&amp; mergeValue(E23)</f>
        <v>#NAME?</v>
      </c>
      <c r="M23" s="1074"/>
      <c r="N23" s="544"/>
      <c r="O23" s="1076"/>
      <c r="P23" s="1077"/>
      <c r="Q23" s="673"/>
      <c r="R23" s="673"/>
      <c r="S23" s="1102"/>
      <c r="T23" s="652" t="s">
        <v>85</v>
      </c>
      <c r="U23" s="1100"/>
      <c r="V23" s="776" t="s">
        <v>85</v>
      </c>
      <c r="W23" s="841"/>
      <c r="X23" s="1203" t="s">
        <v>688</v>
      </c>
      <c r="Y23" s="1010" t="e">
        <f ca="1">strCheckDateTwo(N23:W23)</f>
        <v>#NAME?</v>
      </c>
    </row>
    <row r="24" spans="1:29" hidden="1">
      <c r="A24" s="1232"/>
      <c r="B24" s="1232"/>
      <c r="C24" s="1232"/>
      <c r="D24" s="1232"/>
      <c r="E24" s="982"/>
      <c r="F24" s="982"/>
      <c r="G24" s="987"/>
      <c r="H24" s="984"/>
      <c r="I24" s="990"/>
      <c r="J24" s="988"/>
      <c r="K24" s="978"/>
      <c r="L24" s="633"/>
      <c r="M24" s="563"/>
      <c r="N24" s="648"/>
      <c r="O24" s="648"/>
      <c r="P24" s="648"/>
      <c r="Q24" s="648"/>
      <c r="R24" s="586" t="str">
        <f>S23 &amp; "-" &amp; U23</f>
        <v>-</v>
      </c>
      <c r="S24" s="514"/>
      <c r="T24" s="588"/>
      <c r="U24" s="514"/>
      <c r="V24" s="648"/>
      <c r="W24" s="840"/>
      <c r="X24" s="1204"/>
    </row>
    <row r="25" spans="1:29" ht="15" customHeight="1">
      <c r="A25" s="1232"/>
      <c r="B25" s="1232"/>
      <c r="C25" s="1232"/>
      <c r="D25" s="1232"/>
      <c r="E25" s="982"/>
      <c r="F25" s="982"/>
      <c r="G25" s="987"/>
      <c r="H25" s="984"/>
      <c r="I25" s="990"/>
      <c r="J25" s="988"/>
      <c r="K25" s="978"/>
      <c r="L25" s="540"/>
      <c r="M25" s="553" t="s">
        <v>5</v>
      </c>
      <c r="N25" s="551"/>
      <c r="O25" s="547"/>
      <c r="P25" s="547"/>
      <c r="Q25" s="547"/>
      <c r="R25" s="547"/>
      <c r="S25" s="575"/>
      <c r="T25" s="566"/>
      <c r="U25" s="565"/>
      <c r="V25" s="551"/>
      <c r="W25" s="551"/>
      <c r="X25" s="1205"/>
    </row>
    <row r="26" spans="1:29" s="477" customFormat="1" ht="15" customHeight="1">
      <c r="A26" s="1232"/>
      <c r="B26" s="1232"/>
      <c r="C26" s="1232"/>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32"/>
      <c r="B27" s="1232"/>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32"/>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196" t="s">
        <v>689</v>
      </c>
      <c r="N31" s="1196"/>
      <c r="O31" s="1196"/>
      <c r="P31" s="1196"/>
      <c r="Q31" s="1196"/>
      <c r="R31" s="1196"/>
      <c r="S31" s="1196"/>
      <c r="T31" s="1196"/>
      <c r="U31" s="1196"/>
      <c r="V31" s="1196"/>
      <c r="W31" s="1196"/>
      <c r="X31" s="1196"/>
      <c r="Y31" s="1101"/>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24.12.2021</v>
      </c>
      <c r="I7" s="196" t="s">
        <v>493</v>
      </c>
      <c r="J7" s="334"/>
      <c r="K7" s="214"/>
      <c r="L7" s="214"/>
      <c r="M7" s="214"/>
      <c r="N7" s="214"/>
      <c r="O7" s="214"/>
      <c r="P7" s="214"/>
      <c r="Q7" s="214"/>
      <c r="R7" s="214"/>
      <c r="S7" s="214"/>
      <c r="T7" s="214"/>
    </row>
    <row r="8" spans="1:20" s="190" customFormat="1" ht="45">
      <c r="A8" s="1201">
        <v>1</v>
      </c>
      <c r="B8" s="214"/>
      <c r="C8" s="214"/>
      <c r="D8" s="214"/>
      <c r="F8" s="335" t="e">
        <f ca="1">"2." &amp;mergeValue(A8)</f>
        <v>#NAME?</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1"/>
      <c r="B9" s="214"/>
      <c r="C9" s="214"/>
      <c r="D9" s="214"/>
      <c r="F9" s="335" t="e">
        <f ca="1">"3." &amp;mergeValue(A9)</f>
        <v>#NAME?</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6" t="s">
        <v>588</v>
      </c>
      <c r="J9" s="334"/>
      <c r="K9" s="214"/>
      <c r="L9" s="214"/>
      <c r="M9" s="214"/>
      <c r="N9" s="214"/>
      <c r="O9" s="214"/>
      <c r="P9" s="214"/>
      <c r="Q9" s="214"/>
      <c r="R9" s="214"/>
      <c r="S9" s="214"/>
      <c r="T9" s="214"/>
    </row>
    <row r="10" spans="1:20" s="190" customFormat="1" ht="22.5">
      <c r="A10" s="1201"/>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441"/>
      <c r="D11" s="441"/>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1"/>
      <c r="B12" s="1201"/>
      <c r="C12" s="1201">
        <v>1</v>
      </c>
      <c r="D12" s="441"/>
      <c r="F12" s="335" t="e">
        <f ca="1">"4."&amp;mergeValue(A12) &amp;"."&amp;mergeValue(B12)&amp;"."&amp;mergeValue(C12)</f>
        <v>#NAME?</v>
      </c>
      <c r="G12" s="341" t="s">
        <v>497</v>
      </c>
      <c r="H12" s="317" t="str">
        <f>IF(Территории!H13="","","" &amp; Территории!H13 &amp; "")</f>
        <v>Город Казань</v>
      </c>
      <c r="I12" s="196" t="s">
        <v>500</v>
      </c>
      <c r="J12" s="334"/>
      <c r="K12" s="214"/>
      <c r="L12" s="214"/>
      <c r="M12" s="214"/>
      <c r="N12" s="214"/>
      <c r="O12" s="214"/>
      <c r="P12" s="214"/>
      <c r="Q12" s="214"/>
      <c r="R12" s="214"/>
      <c r="S12" s="214"/>
      <c r="T12" s="214"/>
    </row>
    <row r="13" spans="1:20" s="190" customFormat="1" ht="56.25">
      <c r="A13" s="1201"/>
      <c r="B13" s="1201"/>
      <c r="C13" s="1201"/>
      <c r="D13" s="441">
        <v>1</v>
      </c>
      <c r="F13" s="335" t="e">
        <f ca="1">"4."&amp;mergeValue(A13) &amp;"."&amp;mergeValue(B13)&amp;"."&amp;mergeValue(C13)&amp;"."&amp;mergeValue(D13)</f>
        <v>#NAME?</v>
      </c>
      <c r="G13" s="420" t="s">
        <v>498</v>
      </c>
      <c r="H13" s="317" t="str">
        <f>IF(Территории!R14="","","" &amp; Территории!R14 &amp; "")</f>
        <v>Город Казань (92701000)</v>
      </c>
      <c r="I13" s="1108"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6" t="s">
        <v>593</v>
      </c>
      <c r="H15" s="1196"/>
      <c r="I15" s="226"/>
      <c r="J15" s="327"/>
      <c r="K15" s="327"/>
      <c r="L15" s="327"/>
      <c r="M15" s="327"/>
      <c r="N15" s="327"/>
      <c r="O15" s="327"/>
      <c r="P15" s="327"/>
      <c r="Q15" s="327"/>
      <c r="R15" s="327"/>
      <c r="S15" s="327"/>
      <c r="T15" s="327"/>
    </row>
  </sheetData>
  <sheetProtection algorithmName="SHA-512" hashValue="Z/tY3SVdmMMt2cKcGapoVxV1SgN/hmS+4S3CgLaUVrClrZEHgrle9yB0iZnDEOZyypZjFxOufQNS54QCC3hn3Q==" saltValue="DE8zaq1zzHu4ZKDVC+84n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9" t="s">
        <v>730</v>
      </c>
      <c r="E5" s="1229"/>
      <c r="F5" s="1229"/>
      <c r="G5" s="438"/>
    </row>
    <row r="6" spans="1:16" ht="3" customHeight="1">
      <c r="C6" s="86"/>
      <c r="D6" s="37"/>
      <c r="E6" s="84"/>
      <c r="F6" s="83"/>
      <c r="G6" s="286"/>
    </row>
    <row r="7" spans="1:16">
      <c r="C7" s="86"/>
      <c r="D7" s="1213" t="s">
        <v>454</v>
      </c>
      <c r="E7" s="1213"/>
      <c r="F7" s="1213"/>
      <c r="G7" s="1273" t="s">
        <v>455</v>
      </c>
    </row>
    <row r="8" spans="1:16">
      <c r="C8" s="86"/>
      <c r="D8" s="103" t="s">
        <v>92</v>
      </c>
      <c r="E8" s="113" t="s">
        <v>457</v>
      </c>
      <c r="F8" s="113" t="s">
        <v>456</v>
      </c>
      <c r="G8" s="1273"/>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1" customHeight="1">
      <c r="A12" s="285"/>
      <c r="C12" s="86"/>
      <c r="D12" s="187" t="s">
        <v>8</v>
      </c>
      <c r="E12" s="289"/>
      <c r="F12" s="314"/>
      <c r="G12" s="1203" t="s">
        <v>597</v>
      </c>
    </row>
    <row r="13" spans="1:16" ht="15" customHeight="1">
      <c r="A13" s="285"/>
      <c r="C13" s="86"/>
      <c r="D13" s="114"/>
      <c r="E13" s="301" t="s">
        <v>328</v>
      </c>
      <c r="F13" s="298"/>
      <c r="G13" s="1205"/>
    </row>
    <row r="14" spans="1:16">
      <c r="A14" s="285"/>
      <c r="C14" s="86"/>
      <c r="D14" s="187" t="s">
        <v>329</v>
      </c>
      <c r="E14" s="287" t="s">
        <v>694</v>
      </c>
      <c r="F14" s="295" t="s">
        <v>458</v>
      </c>
      <c r="G14" s="791"/>
    </row>
    <row r="15" spans="1:16" ht="42.95" customHeight="1">
      <c r="A15" s="285"/>
      <c r="C15" s="86"/>
      <c r="D15" s="187" t="s">
        <v>443</v>
      </c>
      <c r="E15" s="289"/>
      <c r="F15" s="1099"/>
      <c r="G15" s="1203" t="s">
        <v>695</v>
      </c>
    </row>
    <row r="16" spans="1:16" s="801" customFormat="1" ht="15" customHeight="1">
      <c r="A16" s="805"/>
      <c r="B16" s="186"/>
      <c r="C16" s="688"/>
      <c r="D16" s="826"/>
      <c r="E16" s="829" t="s">
        <v>328</v>
      </c>
      <c r="F16" s="792"/>
      <c r="G16" s="1205"/>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algorithmName="SHA-512" hashValue="w2MybimWlEhzK0qiUjCOMV1Jkw2itlEztwlgEkMm6aaA0u50d/jkqShrEthsr9+WK916lMn90PqrvayADFJD3g==" saltValue="w7NK6UwvuFOGIb96R3v30A=="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197" t="s">
        <v>491</v>
      </c>
      <c r="G2" s="1198"/>
      <c r="H2" s="1199"/>
      <c r="I2" s="808"/>
    </row>
    <row r="3" spans="1:20" ht="3" customHeight="1"/>
    <row r="4" spans="1:20" s="1009" customFormat="1" ht="11.25">
      <c r="A4" s="1015"/>
      <c r="B4" s="1015"/>
      <c r="C4" s="1015"/>
      <c r="D4" s="1015"/>
      <c r="F4" s="1151" t="s">
        <v>454</v>
      </c>
      <c r="G4" s="1151"/>
      <c r="H4" s="1151"/>
      <c r="I4" s="1200" t="s">
        <v>455</v>
      </c>
      <c r="J4" s="1015"/>
      <c r="K4" s="1015"/>
      <c r="L4" s="1015"/>
      <c r="M4" s="1015"/>
      <c r="N4" s="1015"/>
      <c r="O4" s="1015"/>
      <c r="P4" s="1015"/>
      <c r="Q4" s="1015"/>
      <c r="R4" s="1015"/>
      <c r="S4" s="1015"/>
      <c r="T4" s="1015"/>
    </row>
    <row r="5" spans="1:20" s="1009" customFormat="1" ht="11.25" customHeight="1">
      <c r="A5" s="1015"/>
      <c r="B5" s="1015"/>
      <c r="C5" s="1015"/>
      <c r="D5" s="1015"/>
      <c r="F5" s="1106" t="s">
        <v>92</v>
      </c>
      <c r="G5" s="812" t="s">
        <v>457</v>
      </c>
      <c r="H5" s="1116" t="s">
        <v>442</v>
      </c>
      <c r="I5" s="1200"/>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11" t="str">
        <f>IF(dateCh="","",dateCh)</f>
        <v>24.12.2021</v>
      </c>
      <c r="I7" s="818" t="s">
        <v>493</v>
      </c>
      <c r="J7" s="617"/>
      <c r="K7" s="1015"/>
      <c r="L7" s="1015"/>
      <c r="M7" s="1015"/>
      <c r="N7" s="1015"/>
      <c r="O7" s="1015"/>
      <c r="P7" s="1015"/>
      <c r="Q7" s="1015"/>
      <c r="R7" s="1015"/>
      <c r="S7" s="1015"/>
      <c r="T7" s="1015"/>
    </row>
    <row r="8" spans="1:20" s="1009" customFormat="1" ht="45">
      <c r="A8" s="1201">
        <v>1</v>
      </c>
      <c r="B8" s="1015"/>
      <c r="C8" s="1015"/>
      <c r="D8" s="1015"/>
      <c r="F8" s="1031" t="e">
        <f ca="1">"2." &amp;mergeValue(A8)</f>
        <v>#NAME?</v>
      </c>
      <c r="G8" s="817" t="s">
        <v>494</v>
      </c>
      <c r="H8" s="1111" t="str">
        <f>IF('Перечень тарифов'!R21="","наименование отсутствует","" &amp; 'Перечень тарифов'!R21 &amp; "")</f>
        <v>наименование отсутствует</v>
      </c>
      <c r="I8" s="818" t="s">
        <v>590</v>
      </c>
      <c r="J8" s="617"/>
      <c r="K8" s="1015"/>
      <c r="L8" s="1015"/>
      <c r="M8" s="1015"/>
      <c r="N8" s="1015"/>
      <c r="O8" s="1015"/>
      <c r="P8" s="1015"/>
      <c r="Q8" s="1015"/>
      <c r="R8" s="1015"/>
      <c r="S8" s="1015"/>
      <c r="T8" s="1015"/>
    </row>
    <row r="9" spans="1:20" s="1009" customFormat="1" ht="22.5">
      <c r="A9" s="1201"/>
      <c r="B9" s="1015"/>
      <c r="C9" s="1015"/>
      <c r="D9" s="1015"/>
      <c r="F9" s="1031" t="e">
        <f ca="1">"3." &amp;mergeValue(A9)</f>
        <v>#NAME?</v>
      </c>
      <c r="G9" s="817" t="s">
        <v>495</v>
      </c>
      <c r="H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8" t="s">
        <v>588</v>
      </c>
      <c r="J9" s="617"/>
      <c r="K9" s="1015"/>
      <c r="L9" s="1015"/>
      <c r="M9" s="1015"/>
      <c r="N9" s="1015"/>
      <c r="O9" s="1015"/>
      <c r="P9" s="1015"/>
      <c r="Q9" s="1015"/>
      <c r="R9" s="1015"/>
      <c r="S9" s="1015"/>
      <c r="T9" s="1015"/>
    </row>
    <row r="10" spans="1:20" s="1009" customFormat="1" ht="22.5">
      <c r="A10" s="1201"/>
      <c r="B10" s="1015"/>
      <c r="C10" s="1015"/>
      <c r="D10" s="1015"/>
      <c r="F10" s="1031" t="e">
        <f ca="1">"4."&amp;mergeValue(A10)</f>
        <v>#NAME?</v>
      </c>
      <c r="G10" s="817" t="s">
        <v>496</v>
      </c>
      <c r="H10" s="1116" t="s">
        <v>458</v>
      </c>
      <c r="I10" s="818"/>
      <c r="J10" s="617"/>
      <c r="K10" s="1015"/>
      <c r="L10" s="1015"/>
      <c r="M10" s="1015"/>
      <c r="N10" s="1015"/>
      <c r="O10" s="1015"/>
      <c r="P10" s="1015"/>
      <c r="Q10" s="1015"/>
      <c r="R10" s="1015"/>
      <c r="S10" s="1015"/>
      <c r="T10" s="1015"/>
    </row>
    <row r="11" spans="1:20" s="1009" customFormat="1" ht="18.75">
      <c r="A11" s="1201"/>
      <c r="B11" s="1201">
        <v>1</v>
      </c>
      <c r="C11" s="1107"/>
      <c r="D11" s="1107"/>
      <c r="F11" s="1031" t="e">
        <f ca="1">"4."&amp;mergeValue(A11) &amp;"."&amp;mergeValue(B11)</f>
        <v>#NAME?</v>
      </c>
      <c r="G11" s="832" t="s">
        <v>592</v>
      </c>
      <c r="H11" s="1111"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01"/>
      <c r="B12" s="1201"/>
      <c r="C12" s="1201">
        <v>1</v>
      </c>
      <c r="D12" s="1107"/>
      <c r="F12" s="1031" t="e">
        <f ca="1">"4."&amp;mergeValue(A12) &amp;"."&amp;mergeValue(B12)&amp;"."&amp;mergeValue(C12)</f>
        <v>#NAME?</v>
      </c>
      <c r="G12" s="819" t="s">
        <v>497</v>
      </c>
      <c r="H12" s="1111" t="str">
        <f>IF(Территории!H13="","","" &amp; Территории!H13 &amp; "")</f>
        <v>Город Казань</v>
      </c>
      <c r="I12" s="818" t="s">
        <v>500</v>
      </c>
      <c r="J12" s="617"/>
      <c r="K12" s="1015"/>
      <c r="L12" s="1015"/>
      <c r="M12" s="1015"/>
      <c r="N12" s="1015"/>
      <c r="O12" s="1015"/>
      <c r="P12" s="1015"/>
      <c r="Q12" s="1015"/>
      <c r="R12" s="1015"/>
      <c r="S12" s="1015"/>
      <c r="T12" s="1015"/>
    </row>
    <row r="13" spans="1:20" s="1009" customFormat="1" ht="56.25">
      <c r="A13" s="1201"/>
      <c r="B13" s="1201"/>
      <c r="C13" s="1201"/>
      <c r="D13" s="1107">
        <v>1</v>
      </c>
      <c r="F13" s="1031" t="e">
        <f ca="1">"4."&amp;mergeValue(A13) &amp;"."&amp;mergeValue(B13)&amp;"."&amp;mergeValue(C13)&amp;"."&amp;mergeValue(D13)</f>
        <v>#NAME?</v>
      </c>
      <c r="G13" s="820" t="s">
        <v>498</v>
      </c>
      <c r="H13" s="1111" t="str">
        <f>IF(Территории!R14="","","" &amp; Территории!R14 &amp; "")</f>
        <v>Город Казань (92701000)</v>
      </c>
      <c r="I13" s="1108" t="s">
        <v>591</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6" t="s">
        <v>593</v>
      </c>
      <c r="H15" s="1196"/>
      <c r="I15" s="985"/>
      <c r="J15" s="775"/>
      <c r="K15" s="775"/>
      <c r="L15" s="775"/>
      <c r="M15" s="775"/>
      <c r="N15" s="775"/>
      <c r="O15" s="775"/>
      <c r="P15" s="775"/>
      <c r="Q15" s="775"/>
      <c r="R15" s="775"/>
      <c r="S15" s="775"/>
      <c r="T15" s="775"/>
    </row>
  </sheetData>
  <sheetProtection algorithmName="SHA-512" hashValue="5iH9kAyZTiXgfCWMPQQjzON7Tg+cemYDJp2bTUeb78Kh9+yXokHoOLwflOiqWKtMVxXUG0yYrm90/+vPnZ/6ug==" saltValue="P7nigcT1tXTN+maL9psSx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pageSetUpPr fitToPage="1"/>
  </sheetPr>
  <dimension ref="A1:L34"/>
  <sheetViews>
    <sheetView showGridLines="0" topLeftCell="D4" zoomScaleNormal="100" workbookViewId="0">
      <selection activeCell="D31" sqref="D5:H3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9" t="s">
        <v>696</v>
      </c>
      <c r="E5" s="1229"/>
      <c r="F5" s="1229"/>
      <c r="G5" s="1229"/>
      <c r="H5" s="1229"/>
      <c r="I5" s="336"/>
    </row>
    <row r="6" spans="1:9" ht="3" customHeight="1">
      <c r="C6" s="86"/>
      <c r="D6" s="37"/>
      <c r="E6" s="84"/>
      <c r="F6" s="84"/>
      <c r="G6" s="84"/>
      <c r="H6" s="83"/>
      <c r="I6" s="286"/>
    </row>
    <row r="7" spans="1:9" ht="21" customHeight="1">
      <c r="C7" s="86"/>
      <c r="D7" s="1213" t="s">
        <v>454</v>
      </c>
      <c r="E7" s="1213"/>
      <c r="F7" s="1213"/>
      <c r="G7" s="1213"/>
      <c r="H7" s="1213"/>
      <c r="I7" s="1273" t="s">
        <v>455</v>
      </c>
    </row>
    <row r="8" spans="1:9" ht="21" customHeight="1">
      <c r="C8" s="86"/>
      <c r="D8" s="103" t="s">
        <v>92</v>
      </c>
      <c r="E8" s="113" t="s">
        <v>457</v>
      </c>
      <c r="F8" s="113"/>
      <c r="G8" s="113" t="s">
        <v>442</v>
      </c>
      <c r="H8" s="113" t="s">
        <v>456</v>
      </c>
      <c r="I8" s="1273"/>
    </row>
    <row r="9" spans="1:9" ht="12" customHeight="1">
      <c r="C9" s="86"/>
      <c r="D9" s="42" t="s">
        <v>93</v>
      </c>
      <c r="E9" s="42" t="s">
        <v>49</v>
      </c>
      <c r="F9" s="42"/>
      <c r="G9" s="42" t="s">
        <v>50</v>
      </c>
      <c r="H9" s="42" t="s">
        <v>51</v>
      </c>
      <c r="I9" s="42" t="s">
        <v>68</v>
      </c>
    </row>
    <row r="10" spans="1:9">
      <c r="A10" s="285"/>
      <c r="C10" s="86"/>
      <c r="D10" s="187">
        <v>1</v>
      </c>
      <c r="E10" s="1275" t="s">
        <v>459</v>
      </c>
      <c r="F10" s="1275"/>
      <c r="G10" s="1275"/>
      <c r="H10" s="1275"/>
      <c r="I10" s="307"/>
    </row>
    <row r="11" spans="1:9" ht="20.100000000000001" customHeight="1">
      <c r="A11" s="285"/>
      <c r="C11" s="86"/>
      <c r="D11" s="187" t="s">
        <v>295</v>
      </c>
      <c r="E11" s="287" t="s">
        <v>460</v>
      </c>
      <c r="F11" s="295"/>
      <c r="G11" s="432" t="s">
        <v>3384</v>
      </c>
      <c r="H11" s="295" t="s">
        <v>458</v>
      </c>
      <c r="I11" s="196" t="s">
        <v>461</v>
      </c>
    </row>
    <row r="12" spans="1:9" ht="45">
      <c r="A12" s="285"/>
      <c r="C12" s="86"/>
      <c r="D12" s="187" t="s">
        <v>329</v>
      </c>
      <c r="E12" s="287" t="s">
        <v>462</v>
      </c>
      <c r="F12" s="295"/>
      <c r="G12" s="414" t="s">
        <v>3385</v>
      </c>
      <c r="H12" s="1092" t="s">
        <v>3387</v>
      </c>
      <c r="I12" s="415" t="s">
        <v>697</v>
      </c>
    </row>
    <row r="13" spans="1:9" ht="33.75">
      <c r="A13" s="285"/>
      <c r="B13" s="186">
        <v>3</v>
      </c>
      <c r="C13" s="86"/>
      <c r="D13" s="187">
        <v>2</v>
      </c>
      <c r="E13" s="352" t="s">
        <v>698</v>
      </c>
      <c r="F13" s="295"/>
      <c r="G13" s="295" t="s">
        <v>458</v>
      </c>
      <c r="H13" s="314" t="s">
        <v>3388</v>
      </c>
      <c r="I13" s="416" t="s">
        <v>463</v>
      </c>
    </row>
    <row r="14" spans="1:9" ht="39" customHeight="1">
      <c r="A14" s="285"/>
      <c r="C14" s="86"/>
      <c r="D14" s="187">
        <v>3</v>
      </c>
      <c r="E14" s="1274" t="s">
        <v>699</v>
      </c>
      <c r="F14" s="1274"/>
      <c r="G14" s="1274"/>
      <c r="H14" s="1274"/>
      <c r="I14" s="413"/>
    </row>
    <row r="15" spans="1:9" ht="33.75">
      <c r="A15" s="285"/>
      <c r="C15" s="86"/>
      <c r="D15" s="187" t="s">
        <v>444</v>
      </c>
      <c r="E15" s="296" t="s">
        <v>3386</v>
      </c>
      <c r="F15" s="295"/>
      <c r="G15" s="295" t="s">
        <v>458</v>
      </c>
      <c r="H15" s="1092" t="s">
        <v>3388</v>
      </c>
      <c r="I15" s="1203" t="s">
        <v>700</v>
      </c>
    </row>
    <row r="16" spans="1:9" ht="15" customHeight="1">
      <c r="A16" s="285"/>
      <c r="C16" s="86"/>
      <c r="D16" s="114"/>
      <c r="E16" s="300" t="s">
        <v>328</v>
      </c>
      <c r="F16" s="301"/>
      <c r="G16" s="301"/>
      <c r="H16" s="298"/>
      <c r="I16" s="1205"/>
    </row>
    <row r="17" spans="1:12" ht="69" customHeight="1">
      <c r="A17" s="285"/>
      <c r="B17" s="186">
        <v>3</v>
      </c>
      <c r="C17" s="86"/>
      <c r="D17" s="187">
        <v>4</v>
      </c>
      <c r="E17" s="1274" t="s">
        <v>701</v>
      </c>
      <c r="F17" s="1274"/>
      <c r="G17" s="1274"/>
      <c r="H17" s="1274"/>
      <c r="I17" s="413"/>
    </row>
    <row r="18" spans="1:12" ht="87.95" customHeight="1">
      <c r="A18" s="285"/>
      <c r="C18" s="86"/>
      <c r="D18" s="187" t="s">
        <v>445</v>
      </c>
      <c r="E18" s="302" t="s">
        <v>464</v>
      </c>
      <c r="F18" s="295"/>
      <c r="G18" s="414" t="s">
        <v>3389</v>
      </c>
      <c r="H18" s="295" t="s">
        <v>458</v>
      </c>
      <c r="I18" s="1203" t="s">
        <v>481</v>
      </c>
    </row>
    <row r="19" spans="1:12" ht="15" customHeight="1">
      <c r="A19" s="285"/>
      <c r="C19" s="86"/>
      <c r="D19" s="114"/>
      <c r="E19" s="300" t="s">
        <v>328</v>
      </c>
      <c r="F19" s="301"/>
      <c r="G19" s="301"/>
      <c r="H19" s="298"/>
      <c r="I19" s="1205"/>
    </row>
    <row r="20" spans="1:12" ht="30" customHeight="1">
      <c r="A20" s="285"/>
      <c r="B20" s="186">
        <v>3</v>
      </c>
      <c r="C20" s="86"/>
      <c r="D20" s="187">
        <v>5</v>
      </c>
      <c r="E20" s="1274" t="s">
        <v>702</v>
      </c>
      <c r="F20" s="1274"/>
      <c r="G20" s="1274"/>
      <c r="H20" s="1274"/>
      <c r="I20" s="413"/>
    </row>
    <row r="21" spans="1:12" ht="26.1" customHeight="1">
      <c r="A21" s="285"/>
      <c r="C21" s="86"/>
      <c r="D21" s="187" t="s">
        <v>446</v>
      </c>
      <c r="E21" s="1276" t="s">
        <v>703</v>
      </c>
      <c r="F21" s="1276"/>
      <c r="G21" s="1276"/>
      <c r="H21" s="1276"/>
      <c r="I21" s="413"/>
    </row>
    <row r="22" spans="1:12" ht="32.1" customHeight="1">
      <c r="A22" s="285"/>
      <c r="C22" s="86"/>
      <c r="D22" s="187" t="s">
        <v>447</v>
      </c>
      <c r="E22" s="303" t="s">
        <v>465</v>
      </c>
      <c r="F22" s="295"/>
      <c r="G22" s="414" t="s">
        <v>3390</v>
      </c>
      <c r="H22" s="295" t="s">
        <v>458</v>
      </c>
      <c r="I22" s="1203" t="s">
        <v>704</v>
      </c>
    </row>
    <row r="23" spans="1:12" ht="15" customHeight="1">
      <c r="A23" s="285"/>
      <c r="C23" s="86"/>
      <c r="D23" s="114"/>
      <c r="E23" s="301" t="s">
        <v>328</v>
      </c>
      <c r="F23" s="297"/>
      <c r="G23" s="297"/>
      <c r="H23" s="298"/>
      <c r="I23" s="1205"/>
    </row>
    <row r="24" spans="1:12" ht="14.25" customHeight="1">
      <c r="A24" s="285"/>
      <c r="C24" s="86"/>
      <c r="D24" s="187" t="s">
        <v>448</v>
      </c>
      <c r="E24" s="1276" t="s">
        <v>705</v>
      </c>
      <c r="F24" s="1276"/>
      <c r="G24" s="1276"/>
      <c r="H24" s="1276"/>
      <c r="I24" s="413"/>
    </row>
    <row r="25" spans="1:12" ht="42.95" customHeight="1">
      <c r="A25" s="285"/>
      <c r="C25" s="86"/>
      <c r="D25" s="187" t="s">
        <v>449</v>
      </c>
      <c r="E25" s="303" t="s">
        <v>467</v>
      </c>
      <c r="F25" s="295"/>
      <c r="G25" s="414" t="s">
        <v>3391</v>
      </c>
      <c r="H25" s="295" t="s">
        <v>458</v>
      </c>
      <c r="I25" s="1203" t="s">
        <v>598</v>
      </c>
    </row>
    <row r="26" spans="1:12" ht="15" customHeight="1">
      <c r="A26" s="285"/>
      <c r="C26" s="86"/>
      <c r="D26" s="114"/>
      <c r="E26" s="301" t="s">
        <v>328</v>
      </c>
      <c r="F26" s="297"/>
      <c r="G26" s="297"/>
      <c r="H26" s="298"/>
      <c r="I26" s="1205"/>
    </row>
    <row r="27" spans="1:12" ht="26.1" customHeight="1">
      <c r="A27" s="285"/>
      <c r="C27" s="86"/>
      <c r="D27" s="187" t="s">
        <v>450</v>
      </c>
      <c r="E27" s="1276" t="s">
        <v>706</v>
      </c>
      <c r="F27" s="1276"/>
      <c r="G27" s="1276"/>
      <c r="H27" s="1276"/>
      <c r="I27" s="413"/>
    </row>
    <row r="28" spans="1:12" ht="32.1" customHeight="1">
      <c r="A28" s="285"/>
      <c r="C28" s="86"/>
      <c r="D28" s="187" t="s">
        <v>451</v>
      </c>
      <c r="E28" s="303" t="s">
        <v>466</v>
      </c>
      <c r="F28" s="295"/>
      <c r="G28" s="306" t="s">
        <v>3394</v>
      </c>
      <c r="H28" s="295" t="s">
        <v>458</v>
      </c>
      <c r="I28" s="1203" t="s">
        <v>707</v>
      </c>
      <c r="K28" s="212" t="s">
        <v>3393</v>
      </c>
      <c r="L28" s="212" t="s">
        <v>3392</v>
      </c>
    </row>
    <row r="29" spans="1:12" ht="15" customHeight="1">
      <c r="A29" s="285"/>
      <c r="C29" s="86"/>
      <c r="D29" s="114"/>
      <c r="E29" s="301" t="s">
        <v>328</v>
      </c>
      <c r="F29" s="297"/>
      <c r="G29" s="297"/>
      <c r="H29" s="298"/>
      <c r="I29" s="1205"/>
    </row>
    <row r="30" spans="1:12" ht="49.5" customHeight="1">
      <c r="A30" s="285"/>
      <c r="B30" s="186">
        <v>3</v>
      </c>
      <c r="C30" s="86"/>
      <c r="D30" s="187" t="s">
        <v>69</v>
      </c>
      <c r="E30" s="1274" t="s">
        <v>709</v>
      </c>
      <c r="F30" s="1274"/>
      <c r="G30" s="1274"/>
      <c r="H30" s="1274"/>
      <c r="I30" s="413"/>
    </row>
    <row r="31" spans="1:12" ht="33.75">
      <c r="A31" s="285"/>
      <c r="C31" s="86"/>
      <c r="D31" s="187" t="s">
        <v>452</v>
      </c>
      <c r="E31" s="296" t="s">
        <v>3386</v>
      </c>
      <c r="F31" s="295"/>
      <c r="G31" s="295" t="s">
        <v>458</v>
      </c>
      <c r="H31" s="1092" t="s">
        <v>3388</v>
      </c>
      <c r="I31" s="1203" t="s">
        <v>480</v>
      </c>
    </row>
    <row r="32" spans="1:12" ht="15" customHeight="1">
      <c r="A32" s="285"/>
      <c r="C32" s="86"/>
      <c r="D32" s="114"/>
      <c r="E32" s="300" t="s">
        <v>328</v>
      </c>
      <c r="F32" s="297"/>
      <c r="G32" s="297"/>
      <c r="H32" s="298"/>
      <c r="I32" s="1205"/>
    </row>
    <row r="33" spans="1:12" s="174" customFormat="1" ht="3" customHeight="1">
      <c r="A33" s="285"/>
      <c r="K33" s="290"/>
      <c r="L33" s="290"/>
    </row>
    <row r="34" spans="1:12" ht="24.75" customHeight="1">
      <c r="D34" s="299">
        <v>1</v>
      </c>
      <c r="E34" s="1196" t="s">
        <v>708</v>
      </c>
      <c r="F34" s="1196"/>
      <c r="G34" s="1196"/>
      <c r="H34" s="1196"/>
      <c r="I34" s="1196"/>
    </row>
  </sheetData>
  <sheetProtection algorithmName="SHA-512" hashValue="phwbP0N6E8iVuOfHTgZyrdnC3jtQ/uWoMeKAHFpH8x29FISH1pTdU3ZOUtI8rk1K1LtfNyb67tLo5TTjSR/+lA==" saltValue="BaqZ5i7QbNNhTmSnOrscvg==" spinCount="100000"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74285a7b-fbbd-449e-a312-d4b02eac9f10"/>
    <hyperlink ref="H15" location="'Форма 4.8'!$H$15" tooltip="Кликните по гиперссылке, чтобы перейти по гиперссылке или отредактировать её" display="https://portal.eias.ru/Portal/DownloadPage.aspx?type=12&amp;guid=0ca7c936-be41-4e5b-92d2-3050ee3efd24"/>
    <hyperlink ref="H31" location="'Форма 4.8'!$H$31" tooltip="Кликните по гиперссылке, чтобы перейти по гиперссылке или отредактировать её" display="https://portal.eias.ru/Portal/DownloadPage.aspx?type=12&amp;guid=0ca7c936-be41-4e5b-92d2-3050ee3efd24"/>
  </hyperlinks>
  <pageMargins left="0.70866141732283472" right="0.70866141732283472" top="0.74803149606299213" bottom="0.74803149606299213" header="0.31496062992125984" footer="0.31496062992125984"/>
  <pageSetup scale="38"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7" t="s">
        <v>478</v>
      </c>
      <c r="E5" s="1277"/>
      <c r="F5" s="1277"/>
      <c r="G5" s="1277"/>
      <c r="H5" s="1277"/>
      <c r="I5" s="1277"/>
      <c r="J5" s="1277"/>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9" t="s">
        <v>454</v>
      </c>
      <c r="E8" s="1279"/>
      <c r="F8" s="1279"/>
      <c r="G8" s="1279"/>
      <c r="H8" s="1279"/>
      <c r="I8" s="1279"/>
      <c r="J8" s="1279"/>
      <c r="K8" s="1279" t="s">
        <v>455</v>
      </c>
    </row>
    <row r="9" spans="1:14">
      <c r="D9" s="1279" t="s">
        <v>92</v>
      </c>
      <c r="E9" s="1279" t="s">
        <v>482</v>
      </c>
      <c r="F9" s="1279"/>
      <c r="G9" s="1279" t="s">
        <v>483</v>
      </c>
      <c r="H9" s="1279"/>
      <c r="I9" s="1279"/>
      <c r="J9" s="1279"/>
      <c r="K9" s="1279"/>
    </row>
    <row r="10" spans="1:14" ht="22.5">
      <c r="D10" s="1279"/>
      <c r="E10" s="137" t="s">
        <v>484</v>
      </c>
      <c r="F10" s="137" t="s">
        <v>400</v>
      </c>
      <c r="G10" s="137" t="s">
        <v>400</v>
      </c>
      <c r="H10" s="137" t="s">
        <v>484</v>
      </c>
      <c r="I10" s="137" t="s">
        <v>485</v>
      </c>
      <c r="J10" s="137" t="s">
        <v>456</v>
      </c>
      <c r="K10" s="1279"/>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2"/>
      <c r="J12" s="1092"/>
      <c r="K12" s="1203"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5"/>
    </row>
    <row r="14" spans="1:14" ht="3" customHeight="1">
      <c r="A14" s="131"/>
      <c r="B14" s="131"/>
      <c r="C14" s="131"/>
    </row>
    <row r="15" spans="1:14" ht="27.75" customHeight="1">
      <c r="E15" s="1278" t="s">
        <v>594</v>
      </c>
      <c r="F15" s="1278"/>
      <c r="G15" s="1278"/>
      <c r="H15" s="1278"/>
      <c r="I15" s="1278"/>
      <c r="J15" s="1278"/>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0" t="s">
        <v>314</v>
      </c>
      <c r="E7" s="1162"/>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0" t="s">
        <v>315</v>
      </c>
      <c r="E15" s="1280"/>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E12" sqref="E12"/>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7" t="s">
        <v>55</v>
      </c>
      <c r="E7" s="1277"/>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17.100000000000001" customHeight="1">
      <c r="C12" s="167" t="s">
        <v>3380</v>
      </c>
      <c r="D12" s="123">
        <v>1</v>
      </c>
      <c r="E12" s="124" t="s">
        <v>3397</v>
      </c>
    </row>
    <row r="13" spans="3:12">
      <c r="C13" s="50"/>
      <c r="D13" s="114"/>
      <c r="E13" s="112" t="s">
        <v>177</v>
      </c>
    </row>
  </sheetData>
  <sheetProtection algorithmName="SHA-512" hashValue="e9G1o/0a36JLxJ0gdjtzpasWGk4WckgwSNm+6iossR35bBzHS2Nld79aXhVhQCZstEPIcdw53iz9tAuEQd+s0g==" saltValue="bVXIHzn1cS2TIS4n1eVnBw=="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1" t="s">
        <v>56</v>
      </c>
      <c r="C2" s="1281"/>
      <c r="D2" s="1281"/>
      <c r="E2" s="440"/>
    </row>
    <row r="3" spans="2:5" ht="3" customHeight="1"/>
    <row r="4" spans="2:5" ht="21.75" customHeight="1" thickBot="1">
      <c r="B4" s="1125" t="s">
        <v>1</v>
      </c>
      <c r="C4" s="1125" t="s">
        <v>91</v>
      </c>
      <c r="D4" s="1125" t="s">
        <v>72</v>
      </c>
    </row>
    <row r="5" spans="2:5" ht="12" thickTop="1"/>
  </sheetData>
  <sheetProtection algorithmName="SHA-512" hashValue="6cCZaIrdVdazDVLpwfTuISp1uJFne/4cdoJWuzHWejnXUws/YEHi8XnfM/9jyIvWhQ/+XlVSnHMC8w18cgcFdA==" saltValue="IUWIIDGcqL1JwqbWSCQJXA==" spinCount="100000"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7"/>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9">
        <v>44554.387870370374</v>
      </c>
      <c r="B2" s="12" t="s">
        <v>774</v>
      </c>
      <c r="C2" s="12" t="s">
        <v>442</v>
      </c>
    </row>
    <row r="3" spans="1:4">
      <c r="A3" s="1119">
        <v>44554.38789351852</v>
      </c>
      <c r="B3" s="12" t="s">
        <v>775</v>
      </c>
      <c r="C3" s="12" t="s">
        <v>442</v>
      </c>
    </row>
    <row r="4" spans="1:4">
      <c r="A4" s="1119">
        <v>44554.388124999998</v>
      </c>
      <c r="B4" s="12" t="s">
        <v>774</v>
      </c>
      <c r="C4" s="12" t="s">
        <v>442</v>
      </c>
    </row>
    <row r="5" spans="1:4">
      <c r="A5" s="1119">
        <v>44554.388136574074</v>
      </c>
      <c r="B5" s="12" t="s">
        <v>775</v>
      </c>
      <c r="C5" s="12" t="s">
        <v>442</v>
      </c>
    </row>
    <row r="6" spans="1:4">
      <c r="A6" s="1119">
        <v>44554.395439814813</v>
      </c>
      <c r="B6" s="12" t="s">
        <v>774</v>
      </c>
      <c r="C6" s="12" t="s">
        <v>442</v>
      </c>
    </row>
    <row r="7" spans="1:4">
      <c r="A7" s="1119">
        <v>44554.395451388889</v>
      </c>
      <c r="B7" s="12" t="s">
        <v>775</v>
      </c>
      <c r="C7" s="12" t="s">
        <v>442</v>
      </c>
    </row>
  </sheetData>
  <sheetProtection algorithmName="SHA-512" hashValue="ujR1iJJZYyf+JbYCLHGuirDF/R7woxplQeeziIeQGdcNZwhpn8z7fAp1G9V9gqpM9b9jKGvHWfFHE/RWTSmKVw==" saltValue="4sZxtXy9sGFDFliZbqf1lw=="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2">
        <v>1</v>
      </c>
      <c r="E9" s="1298"/>
      <c r="F9" s="1300"/>
      <c r="G9" s="1304" t="s">
        <v>85</v>
      </c>
      <c r="H9" s="1172"/>
      <c r="I9" s="1172">
        <v>1</v>
      </c>
      <c r="J9" s="1293"/>
      <c r="K9" s="1228" t="s">
        <v>85</v>
      </c>
      <c r="L9" s="1166"/>
      <c r="M9" s="1166" t="s">
        <v>93</v>
      </c>
      <c r="N9" s="1296"/>
      <c r="O9" s="1228" t="s">
        <v>85</v>
      </c>
      <c r="P9" s="1166"/>
      <c r="Q9" s="1166" t="s">
        <v>93</v>
      </c>
      <c r="R9" s="1297"/>
      <c r="S9" s="1228" t="s">
        <v>85</v>
      </c>
      <c r="T9" s="1089"/>
      <c r="U9" s="1089" t="s">
        <v>93</v>
      </c>
      <c r="V9" s="1115"/>
      <c r="W9" s="308"/>
    </row>
    <row r="10" spans="1:23" s="741" customFormat="1" ht="17.100000000000001" customHeight="1">
      <c r="A10" s="205"/>
      <c r="C10" s="159"/>
      <c r="D10" s="1172"/>
      <c r="E10" s="1298"/>
      <c r="F10" s="1300"/>
      <c r="G10" s="1304"/>
      <c r="H10" s="1172"/>
      <c r="I10" s="1172"/>
      <c r="J10" s="1293"/>
      <c r="K10" s="1228"/>
      <c r="L10" s="1166"/>
      <c r="M10" s="1166"/>
      <c r="N10" s="1296"/>
      <c r="O10" s="1228"/>
      <c r="P10" s="1166"/>
      <c r="Q10" s="1166"/>
      <c r="R10" s="1297"/>
      <c r="S10" s="1228"/>
      <c r="T10" s="1091"/>
      <c r="U10" s="746"/>
      <c r="V10" s="747" t="s">
        <v>716</v>
      </c>
      <c r="W10" s="748"/>
    </row>
    <row r="11" spans="1:23" s="102" customFormat="1" ht="17.100000000000001" customHeight="1">
      <c r="A11" s="205"/>
      <c r="C11" s="159"/>
      <c r="D11" s="1170"/>
      <c r="E11" s="1299"/>
      <c r="F11" s="1301"/>
      <c r="G11" s="1170"/>
      <c r="H11" s="1170"/>
      <c r="I11" s="1170"/>
      <c r="J11" s="1294"/>
      <c r="K11" s="1170"/>
      <c r="L11" s="1170"/>
      <c r="M11" s="1170"/>
      <c r="N11" s="1297"/>
      <c r="O11" s="1170"/>
      <c r="P11" s="1090"/>
      <c r="Q11" s="746"/>
      <c r="R11" s="747" t="s">
        <v>715</v>
      </c>
      <c r="S11" s="743"/>
      <c r="T11" s="743"/>
      <c r="U11" s="743"/>
      <c r="V11" s="743"/>
      <c r="W11" s="748"/>
    </row>
    <row r="12" spans="1:23" s="102" customFormat="1" ht="17.100000000000001" customHeight="1">
      <c r="A12" s="205"/>
      <c r="C12" s="159"/>
      <c r="D12" s="1170"/>
      <c r="E12" s="1299"/>
      <c r="F12" s="1301"/>
      <c r="G12" s="1170"/>
      <c r="H12" s="1170"/>
      <c r="I12" s="1170"/>
      <c r="J12" s="1294"/>
      <c r="K12" s="1170"/>
      <c r="L12" s="746"/>
      <c r="M12" s="747"/>
      <c r="N12" s="747" t="s">
        <v>412</v>
      </c>
      <c r="O12" s="747"/>
      <c r="P12" s="747"/>
      <c r="Q12" s="747"/>
      <c r="R12" s="747"/>
      <c r="S12" s="743"/>
      <c r="T12" s="743"/>
      <c r="U12" s="743"/>
      <c r="V12" s="743"/>
      <c r="W12" s="748"/>
    </row>
    <row r="13" spans="1:23" s="102" customFormat="1" ht="17.25" customHeight="1">
      <c r="A13" s="205"/>
      <c r="C13" s="159"/>
      <c r="D13" s="1170"/>
      <c r="E13" s="1299"/>
      <c r="F13" s="1301"/>
      <c r="G13" s="1170"/>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292"/>
      <c r="E15" s="1302"/>
      <c r="F15" s="1303"/>
      <c r="G15" s="1305"/>
      <c r="H15" s="1172"/>
      <c r="I15" s="1172">
        <v>1</v>
      </c>
      <c r="J15" s="1293"/>
      <c r="K15" s="1228" t="s">
        <v>85</v>
      </c>
      <c r="L15" s="1166"/>
      <c r="M15" s="1166" t="s">
        <v>93</v>
      </c>
      <c r="N15" s="1296"/>
      <c r="O15" s="1228" t="s">
        <v>85</v>
      </c>
      <c r="P15" s="1166"/>
      <c r="Q15" s="1166" t="s">
        <v>93</v>
      </c>
      <c r="R15" s="1297"/>
      <c r="S15" s="1228" t="s">
        <v>85</v>
      </c>
      <c r="T15" s="1089"/>
      <c r="U15" s="1089" t="s">
        <v>93</v>
      </c>
      <c r="V15" s="1115"/>
      <c r="W15" s="308"/>
    </row>
    <row r="16" spans="1:23" s="744" customFormat="1" ht="16.5" customHeight="1">
      <c r="A16" s="750"/>
      <c r="B16" s="745"/>
      <c r="C16" s="749"/>
      <c r="D16" s="1292"/>
      <c r="E16" s="1302"/>
      <c r="F16" s="1303"/>
      <c r="G16" s="1305"/>
      <c r="H16" s="1172"/>
      <c r="I16" s="1172"/>
      <c r="J16" s="1293"/>
      <c r="K16" s="1228"/>
      <c r="L16" s="1166"/>
      <c r="M16" s="1166"/>
      <c r="N16" s="1296"/>
      <c r="O16" s="1228"/>
      <c r="P16" s="1166"/>
      <c r="Q16" s="1166"/>
      <c r="R16" s="1297"/>
      <c r="S16" s="1228"/>
      <c r="T16" s="1091"/>
      <c r="U16" s="746"/>
      <c r="V16" s="747" t="s">
        <v>716</v>
      </c>
      <c r="W16" s="748"/>
    </row>
    <row r="17" spans="1:36" ht="17.100000000000001" customHeight="1">
      <c r="A17" s="205"/>
      <c r="B17" s="102"/>
      <c r="C17" s="159"/>
      <c r="D17" s="1292"/>
      <c r="E17" s="1302"/>
      <c r="F17" s="1303"/>
      <c r="G17" s="1305"/>
      <c r="H17" s="1172"/>
      <c r="I17" s="1172"/>
      <c r="J17" s="1294"/>
      <c r="K17" s="1228"/>
      <c r="L17" s="1166"/>
      <c r="M17" s="1166"/>
      <c r="N17" s="1297"/>
      <c r="O17" s="1228"/>
      <c r="P17" s="1090"/>
      <c r="Q17" s="746"/>
      <c r="R17" s="747" t="s">
        <v>715</v>
      </c>
      <c r="S17" s="743"/>
      <c r="T17" s="743"/>
      <c r="U17" s="743"/>
      <c r="V17" s="743"/>
      <c r="W17" s="748"/>
    </row>
    <row r="18" spans="1:36" ht="17.100000000000001" customHeight="1">
      <c r="A18" s="205"/>
      <c r="B18" s="102"/>
      <c r="C18" s="159"/>
      <c r="D18" s="1292"/>
      <c r="E18" s="1302"/>
      <c r="F18" s="1303"/>
      <c r="G18" s="1305"/>
      <c r="H18" s="1172"/>
      <c r="I18" s="1172"/>
      <c r="J18" s="1294"/>
      <c r="K18" s="1228"/>
      <c r="L18" s="746"/>
      <c r="M18" s="747"/>
      <c r="N18" s="747" t="s">
        <v>412</v>
      </c>
      <c r="O18" s="747"/>
      <c r="P18" s="747"/>
      <c r="Q18" s="747"/>
      <c r="R18" s="747"/>
      <c r="S18" s="743"/>
      <c r="T18" s="743"/>
      <c r="U18" s="743"/>
      <c r="V18" s="743"/>
      <c r="W18" s="748"/>
    </row>
    <row r="19" spans="1:36" ht="17.100000000000001" customHeight="1">
      <c r="A19" s="205"/>
      <c r="B19" s="102"/>
      <c r="C19" s="159"/>
      <c r="D19" s="1292"/>
      <c r="E19" s="1302"/>
      <c r="F19" s="1303"/>
      <c r="G19" s="1305"/>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295" t="s">
        <v>298</v>
      </c>
      <c r="P27" s="1295"/>
      <c r="Q27" s="1295"/>
      <c r="R27" s="1256" t="s">
        <v>270</v>
      </c>
      <c r="S27" s="1256"/>
      <c r="T27" s="1256"/>
      <c r="U27" s="1213" t="s">
        <v>341</v>
      </c>
      <c r="W27" s="1306"/>
    </row>
    <row r="28" spans="1:36" ht="17.100000000000001" customHeight="1">
      <c r="O28" s="1257" t="s">
        <v>605</v>
      </c>
      <c r="P28" s="1257" t="s">
        <v>271</v>
      </c>
      <c r="Q28" s="1257"/>
      <c r="R28" s="1256"/>
      <c r="S28" s="1256"/>
      <c r="T28" s="1256"/>
      <c r="U28" s="1213"/>
      <c r="W28" s="1306"/>
    </row>
    <row r="29" spans="1:36" ht="37.5" customHeight="1">
      <c r="O29" s="1257"/>
      <c r="P29" s="104" t="s">
        <v>606</v>
      </c>
      <c r="Q29" s="104" t="s">
        <v>6</v>
      </c>
      <c r="R29" s="105" t="s">
        <v>274</v>
      </c>
      <c r="S29" s="1258" t="s">
        <v>273</v>
      </c>
      <c r="T29" s="1258"/>
      <c r="U29" s="1213"/>
      <c r="W29" s="1306"/>
    </row>
    <row r="30" spans="1:36" ht="17.100000000000001" customHeight="1">
      <c r="G30" s="157"/>
      <c r="H30" s="157"/>
      <c r="I30" s="157"/>
      <c r="J30" s="157"/>
      <c r="K30" s="157"/>
      <c r="L30" s="122"/>
      <c r="M30" s="433" t="s">
        <v>183</v>
      </c>
      <c r="N30" s="434"/>
      <c r="O30" s="1307"/>
      <c r="P30" s="1307"/>
      <c r="Q30" s="1307"/>
      <c r="R30" s="1307"/>
      <c r="S30" s="1307"/>
      <c r="T30" s="1307"/>
      <c r="U30" s="1307"/>
      <c r="V30" s="122"/>
      <c r="W30" s="122"/>
      <c r="X30" s="204"/>
      <c r="Y30" s="204"/>
      <c r="Z30" s="204"/>
      <c r="AA30" s="204"/>
      <c r="AB30" s="204"/>
      <c r="AC30" s="204"/>
      <c r="AD30" s="204"/>
      <c r="AE30" s="204"/>
      <c r="AF30" s="204"/>
      <c r="AG30" s="204"/>
      <c r="AH30" s="204"/>
      <c r="AI30" s="204"/>
      <c r="AJ30" s="204"/>
    </row>
    <row r="31" spans="1:36" s="525" customFormat="1" ht="22.5">
      <c r="A31" s="1232">
        <v>1</v>
      </c>
      <c r="B31" s="849"/>
      <c r="C31" s="849"/>
      <c r="D31" s="849"/>
      <c r="E31" s="850"/>
      <c r="F31" s="851"/>
      <c r="G31" s="851"/>
      <c r="H31" s="851"/>
      <c r="I31" s="852"/>
      <c r="J31" s="847"/>
      <c r="K31" s="854"/>
      <c r="L31" s="595" t="e">
        <f ca="1">mergeValue(A31)</f>
        <v>#NAME?</v>
      </c>
      <c r="M31" s="643" t="s">
        <v>20</v>
      </c>
      <c r="N31" s="648"/>
      <c r="O31" s="1282"/>
      <c r="P31" s="1283"/>
      <c r="Q31" s="1283"/>
      <c r="R31" s="1283"/>
      <c r="S31" s="1283"/>
      <c r="T31" s="1283"/>
      <c r="U31" s="1283"/>
      <c r="V31" s="1284"/>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32"/>
      <c r="B32" s="1232">
        <v>1</v>
      </c>
      <c r="C32" s="849"/>
      <c r="D32" s="849"/>
      <c r="E32" s="851"/>
      <c r="F32" s="851"/>
      <c r="G32" s="851"/>
      <c r="H32" s="851"/>
      <c r="I32" s="846"/>
      <c r="J32" s="845"/>
      <c r="K32" s="848"/>
      <c r="L32" s="595" t="e">
        <f ca="1">mergeValue(A32) &amp;"."&amp; mergeValue(B32)</f>
        <v>#NAME?</v>
      </c>
      <c r="M32" s="548" t="s">
        <v>16</v>
      </c>
      <c r="N32" s="648"/>
      <c r="O32" s="1282"/>
      <c r="P32" s="1283"/>
      <c r="Q32" s="1283"/>
      <c r="R32" s="1283"/>
      <c r="S32" s="1283"/>
      <c r="T32" s="1283"/>
      <c r="U32" s="1283"/>
      <c r="V32" s="1284"/>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32"/>
      <c r="B33" s="1232"/>
      <c r="C33" s="1232">
        <v>1</v>
      </c>
      <c r="D33" s="849"/>
      <c r="E33" s="851"/>
      <c r="F33" s="851"/>
      <c r="G33" s="851"/>
      <c r="H33" s="851"/>
      <c r="I33" s="853"/>
      <c r="J33" s="845"/>
      <c r="K33" s="848"/>
      <c r="L33" s="595" t="e">
        <f ca="1">mergeValue(A33) &amp;"."&amp; mergeValue(B33)&amp;"."&amp; mergeValue(C33)</f>
        <v>#NAME?</v>
      </c>
      <c r="M33" s="549" t="s">
        <v>7</v>
      </c>
      <c r="N33" s="648"/>
      <c r="O33" s="1282"/>
      <c r="P33" s="1283"/>
      <c r="Q33" s="1283"/>
      <c r="R33" s="1283"/>
      <c r="S33" s="1283"/>
      <c r="T33" s="1283"/>
      <c r="U33" s="1283"/>
      <c r="V33" s="1284"/>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32"/>
      <c r="B34" s="1232"/>
      <c r="C34" s="1232"/>
      <c r="D34" s="1232">
        <v>1</v>
      </c>
      <c r="E34" s="851"/>
      <c r="F34" s="851"/>
      <c r="G34" s="851"/>
      <c r="H34" s="851"/>
      <c r="I34" s="853"/>
      <c r="J34" s="845"/>
      <c r="K34" s="848"/>
      <c r="L34" s="595" t="e">
        <f ca="1">mergeValue(A34) &amp;"."&amp; mergeValue(B34)&amp;"."&amp; mergeValue(C34)&amp;"."&amp; mergeValue(D34)</f>
        <v>#NAME?</v>
      </c>
      <c r="M34" s="550" t="s">
        <v>22</v>
      </c>
      <c r="N34" s="648"/>
      <c r="O34" s="1282"/>
      <c r="P34" s="1283"/>
      <c r="Q34" s="1283"/>
      <c r="R34" s="1283"/>
      <c r="S34" s="1283"/>
      <c r="T34" s="1283"/>
      <c r="U34" s="1283"/>
      <c r="V34" s="1284"/>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32"/>
      <c r="B35" s="1232"/>
      <c r="C35" s="1232"/>
      <c r="D35" s="1232"/>
      <c r="E35" s="1232">
        <v>1</v>
      </c>
      <c r="F35" s="851"/>
      <c r="G35" s="851"/>
      <c r="H35" s="849">
        <v>1</v>
      </c>
      <c r="I35" s="1232">
        <v>1</v>
      </c>
      <c r="J35" s="851"/>
      <c r="K35" s="856"/>
      <c r="L35" s="595" t="e">
        <f ca="1">mergeValue(A35) &amp;"."&amp; mergeValue(B35)&amp;"."&amp; mergeValue(C35)&amp;"."&amp; mergeValue(D35)&amp;"."&amp; mergeValue(E35)</f>
        <v>#NAME?</v>
      </c>
      <c r="M35" s="556" t="s">
        <v>9</v>
      </c>
      <c r="N35" s="648"/>
      <c r="O35" s="1235"/>
      <c r="P35" s="1236"/>
      <c r="Q35" s="1236"/>
      <c r="R35" s="1236"/>
      <c r="S35" s="1236"/>
      <c r="T35" s="1236"/>
      <c r="U35" s="1236"/>
      <c r="V35" s="1237"/>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32"/>
      <c r="B36" s="1232"/>
      <c r="C36" s="1232"/>
      <c r="D36" s="1232"/>
      <c r="E36" s="1232"/>
      <c r="F36" s="1232">
        <v>1</v>
      </c>
      <c r="G36" s="849"/>
      <c r="H36" s="849"/>
      <c r="I36" s="1232"/>
      <c r="J36" s="1232">
        <v>1</v>
      </c>
      <c r="K36" s="857"/>
      <c r="L36" s="595" t="e">
        <f ca="1">mergeValue(A36) &amp;"."&amp; mergeValue(B36)&amp;"."&amp; mergeValue(C36)&amp;"."&amp; mergeValue(D36)&amp;"."&amp; mergeValue(E36)&amp;"."&amp; mergeValue(F36)</f>
        <v>#NAME?</v>
      </c>
      <c r="M36" s="557" t="s">
        <v>10</v>
      </c>
      <c r="N36" s="648"/>
      <c r="O36" s="1235"/>
      <c r="P36" s="1236"/>
      <c r="Q36" s="1236"/>
      <c r="R36" s="1236"/>
      <c r="S36" s="1236"/>
      <c r="T36" s="1236"/>
      <c r="U36" s="1236"/>
      <c r="V36" s="1237"/>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2"/>
      <c r="B37" s="1232"/>
      <c r="C37" s="1232"/>
      <c r="D37" s="1232"/>
      <c r="E37" s="1232"/>
      <c r="F37" s="1232"/>
      <c r="G37" s="849">
        <v>1</v>
      </c>
      <c r="H37" s="849"/>
      <c r="I37" s="1232"/>
      <c r="J37" s="1232"/>
      <c r="K37" s="857">
        <v>1</v>
      </c>
      <c r="L37" s="595" t="e">
        <f ca="1">mergeValue(A37) &amp;"."&amp; mergeValue(B37)&amp;"."&amp; mergeValue(C37)&amp;"."&amp; mergeValue(D37)&amp;"."&amp; mergeValue(E37)&amp;"."&amp; mergeValue(F37)&amp;"."&amp; mergeValue(G37)</f>
        <v>#NAME?</v>
      </c>
      <c r="M37" s="1071"/>
      <c r="N37" s="648"/>
      <c r="O37" s="564"/>
      <c r="P37" s="564"/>
      <c r="Q37" s="1096"/>
      <c r="R37" s="1227"/>
      <c r="S37" s="1228" t="s">
        <v>84</v>
      </c>
      <c r="T37" s="1227"/>
      <c r="U37" s="1228" t="s">
        <v>84</v>
      </c>
      <c r="V37" s="564"/>
      <c r="W37" s="1202" t="s">
        <v>655</v>
      </c>
      <c r="X37" s="587" t="e">
        <f ca="1">strCheckDate(O38:V38)</f>
        <v>#NAME?</v>
      </c>
      <c r="Y37" s="591"/>
      <c r="Z37" s="591" t="str">
        <f t="shared" si="0"/>
        <v/>
      </c>
      <c r="AA37" s="591"/>
      <c r="AB37" s="591"/>
      <c r="AC37" s="591"/>
      <c r="AD37" s="587"/>
      <c r="AE37" s="587"/>
      <c r="AF37" s="587"/>
      <c r="AG37" s="587"/>
      <c r="AH37" s="587"/>
      <c r="AI37" s="587"/>
      <c r="AJ37" s="587"/>
    </row>
    <row r="38" spans="1:36" s="525" customFormat="1" ht="14.25" hidden="1" customHeight="1">
      <c r="A38" s="1232"/>
      <c r="B38" s="1232"/>
      <c r="C38" s="1232"/>
      <c r="D38" s="1232"/>
      <c r="E38" s="1232"/>
      <c r="F38" s="1232"/>
      <c r="G38" s="849"/>
      <c r="H38" s="849"/>
      <c r="I38" s="1232"/>
      <c r="J38" s="1232"/>
      <c r="K38" s="857"/>
      <c r="L38" s="602"/>
      <c r="M38" s="648"/>
      <c r="N38" s="648"/>
      <c r="O38" s="564"/>
      <c r="P38" s="564"/>
      <c r="Q38" s="586" t="str">
        <f>R37 &amp; "-" &amp; T37</f>
        <v>-</v>
      </c>
      <c r="R38" s="1227"/>
      <c r="S38" s="1228"/>
      <c r="T38" s="1227"/>
      <c r="U38" s="1228"/>
      <c r="V38" s="564"/>
      <c r="W38" s="1202"/>
      <c r="X38" s="587"/>
      <c r="Y38" s="591"/>
      <c r="Z38" s="591" t="str">
        <f t="shared" si="0"/>
        <v/>
      </c>
      <c r="AA38" s="591"/>
      <c r="AB38" s="591"/>
      <c r="AC38" s="591"/>
      <c r="AD38" s="587"/>
      <c r="AE38" s="587"/>
      <c r="AF38" s="587"/>
      <c r="AG38" s="587"/>
      <c r="AH38" s="587"/>
      <c r="AI38" s="587"/>
      <c r="AJ38" s="587"/>
    </row>
    <row r="39" spans="1:36" s="525" customFormat="1" ht="15" customHeight="1">
      <c r="A39" s="1232"/>
      <c r="B39" s="1232"/>
      <c r="C39" s="1232"/>
      <c r="D39" s="1232"/>
      <c r="E39" s="1232"/>
      <c r="F39" s="1232"/>
      <c r="G39" s="851"/>
      <c r="H39" s="849"/>
      <c r="I39" s="1232"/>
      <c r="J39" s="1232"/>
      <c r="K39" s="856"/>
      <c r="L39" s="540"/>
      <c r="M39" s="559" t="s">
        <v>25</v>
      </c>
      <c r="N39" s="566"/>
      <c r="O39" s="566"/>
      <c r="P39" s="566"/>
      <c r="Q39" s="566"/>
      <c r="R39" s="566"/>
      <c r="S39" s="566"/>
      <c r="T39" s="566"/>
      <c r="U39" s="566"/>
      <c r="V39" s="562"/>
      <c r="W39" s="1202"/>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2"/>
      <c r="B40" s="1232"/>
      <c r="C40" s="1232"/>
      <c r="D40" s="1232"/>
      <c r="E40" s="1232"/>
      <c r="F40" s="851"/>
      <c r="G40" s="851"/>
      <c r="H40" s="849"/>
      <c r="I40" s="1232"/>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2"/>
      <c r="B41" s="1232"/>
      <c r="C41" s="1232"/>
      <c r="D41" s="1232"/>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2"/>
      <c r="B42" s="1232"/>
      <c r="C42" s="1232"/>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2"/>
      <c r="B43" s="1232"/>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2"/>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32">
        <v>1</v>
      </c>
      <c r="B49" s="867"/>
      <c r="C49" s="867"/>
      <c r="D49" s="867"/>
      <c r="E49" s="868"/>
      <c r="F49" s="869"/>
      <c r="G49" s="869"/>
      <c r="H49" s="869"/>
      <c r="I49" s="870"/>
      <c r="J49" s="865"/>
      <c r="K49" s="872"/>
      <c r="L49" s="595" t="e">
        <f ca="1">mergeValue(A49)</f>
        <v>#NAME?</v>
      </c>
      <c r="M49" s="643" t="s">
        <v>20</v>
      </c>
      <c r="N49" s="648"/>
      <c r="O49" s="1282"/>
      <c r="P49" s="1283"/>
      <c r="Q49" s="1283"/>
      <c r="R49" s="1283"/>
      <c r="S49" s="1283"/>
      <c r="T49" s="1283"/>
      <c r="U49" s="1283"/>
      <c r="V49" s="1284"/>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32"/>
      <c r="B50" s="1232">
        <v>1</v>
      </c>
      <c r="C50" s="867"/>
      <c r="D50" s="867"/>
      <c r="E50" s="869"/>
      <c r="F50" s="869"/>
      <c r="G50" s="869"/>
      <c r="H50" s="869"/>
      <c r="I50" s="864"/>
      <c r="J50" s="863"/>
      <c r="K50" s="866"/>
      <c r="L50" s="595" t="e">
        <f ca="1">mergeValue(A50) &amp;"."&amp; mergeValue(B50)</f>
        <v>#NAME?</v>
      </c>
      <c r="M50" s="548" t="s">
        <v>16</v>
      </c>
      <c r="N50" s="648"/>
      <c r="O50" s="1282"/>
      <c r="P50" s="1283"/>
      <c r="Q50" s="1283"/>
      <c r="R50" s="1283"/>
      <c r="S50" s="1283"/>
      <c r="T50" s="1283"/>
      <c r="U50" s="1283"/>
      <c r="V50" s="1284"/>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32"/>
      <c r="B51" s="1232"/>
      <c r="C51" s="1232">
        <v>1</v>
      </c>
      <c r="D51" s="867"/>
      <c r="E51" s="869"/>
      <c r="F51" s="869"/>
      <c r="G51" s="869"/>
      <c r="H51" s="869"/>
      <c r="I51" s="871"/>
      <c r="J51" s="863"/>
      <c r="K51" s="866"/>
      <c r="L51" s="595" t="e">
        <f ca="1">mergeValue(A51) &amp;"."&amp; mergeValue(B51)&amp;"."&amp; mergeValue(C51)</f>
        <v>#NAME?</v>
      </c>
      <c r="M51" s="549" t="s">
        <v>7</v>
      </c>
      <c r="N51" s="648"/>
      <c r="O51" s="1282"/>
      <c r="P51" s="1283"/>
      <c r="Q51" s="1283"/>
      <c r="R51" s="1283"/>
      <c r="S51" s="1283"/>
      <c r="T51" s="1283"/>
      <c r="U51" s="1283"/>
      <c r="V51" s="1284"/>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32"/>
      <c r="B52" s="1232"/>
      <c r="C52" s="1232"/>
      <c r="D52" s="1232">
        <v>1</v>
      </c>
      <c r="E52" s="869"/>
      <c r="F52" s="869"/>
      <c r="G52" s="869"/>
      <c r="H52" s="869"/>
      <c r="I52" s="871"/>
      <c r="J52" s="863"/>
      <c r="K52" s="866"/>
      <c r="L52" s="595" t="e">
        <f ca="1">mergeValue(A52) &amp;"."&amp; mergeValue(B52)&amp;"."&amp; mergeValue(C52)&amp;"."&amp; mergeValue(D52)</f>
        <v>#NAME?</v>
      </c>
      <c r="M52" s="550" t="s">
        <v>22</v>
      </c>
      <c r="N52" s="648"/>
      <c r="O52" s="1282"/>
      <c r="P52" s="1283"/>
      <c r="Q52" s="1283"/>
      <c r="R52" s="1283"/>
      <c r="S52" s="1283"/>
      <c r="T52" s="1283"/>
      <c r="U52" s="1283"/>
      <c r="V52" s="1284"/>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32"/>
      <c r="B53" s="1232"/>
      <c r="C53" s="1232"/>
      <c r="D53" s="1232"/>
      <c r="E53" s="1232">
        <v>1</v>
      </c>
      <c r="F53" s="869"/>
      <c r="G53" s="869"/>
      <c r="H53" s="867">
        <v>1</v>
      </c>
      <c r="I53" s="1232">
        <v>1</v>
      </c>
      <c r="J53" s="869"/>
      <c r="K53" s="874"/>
      <c r="L53" s="595" t="e">
        <f ca="1">mergeValue(A53) &amp;"."&amp; mergeValue(B53)&amp;"."&amp; mergeValue(C53)&amp;"."&amp; mergeValue(D53)&amp;"."&amp; mergeValue(E53)</f>
        <v>#NAME?</v>
      </c>
      <c r="M53" s="556" t="s">
        <v>9</v>
      </c>
      <c r="N53" s="648"/>
      <c r="O53" s="1235"/>
      <c r="P53" s="1236"/>
      <c r="Q53" s="1236"/>
      <c r="R53" s="1236"/>
      <c r="S53" s="1236"/>
      <c r="T53" s="1236"/>
      <c r="U53" s="1236"/>
      <c r="V53" s="1237"/>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32"/>
      <c r="B54" s="1232"/>
      <c r="C54" s="1232"/>
      <c r="D54" s="1232"/>
      <c r="E54" s="1232"/>
      <c r="F54" s="1232">
        <v>1</v>
      </c>
      <c r="G54" s="867"/>
      <c r="H54" s="867"/>
      <c r="I54" s="1232"/>
      <c r="J54" s="1232">
        <v>1</v>
      </c>
      <c r="K54" s="875"/>
      <c r="L54" s="595" t="e">
        <f ca="1">mergeValue(A54) &amp;"."&amp; mergeValue(B54)&amp;"."&amp; mergeValue(C54)&amp;"."&amp; mergeValue(D54)&amp;"."&amp; mergeValue(E54)&amp;"."&amp; mergeValue(F54)</f>
        <v>#NAME?</v>
      </c>
      <c r="M54" s="557" t="s">
        <v>10</v>
      </c>
      <c r="N54" s="648"/>
      <c r="O54" s="1235"/>
      <c r="P54" s="1236"/>
      <c r="Q54" s="1236"/>
      <c r="R54" s="1236"/>
      <c r="S54" s="1236"/>
      <c r="T54" s="1236"/>
      <c r="U54" s="1236"/>
      <c r="V54" s="1237"/>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32"/>
      <c r="B55" s="1232"/>
      <c r="C55" s="1232"/>
      <c r="D55" s="1232"/>
      <c r="E55" s="1232"/>
      <c r="F55" s="1232"/>
      <c r="G55" s="867">
        <v>1</v>
      </c>
      <c r="H55" s="867"/>
      <c r="I55" s="1232"/>
      <c r="J55" s="1232"/>
      <c r="K55" s="875">
        <v>1</v>
      </c>
      <c r="L55" s="595" t="e">
        <f ca="1">mergeValue(A55) &amp;"."&amp; mergeValue(B55)&amp;"."&amp; mergeValue(C55)&amp;"."&amp; mergeValue(D55)&amp;"."&amp; mergeValue(E55)&amp;"."&amp; mergeValue(F55)&amp;"."&amp; mergeValue(G55)</f>
        <v>#NAME?</v>
      </c>
      <c r="M55" s="1071"/>
      <c r="N55" s="648"/>
      <c r="O55" s="564"/>
      <c r="P55" s="564"/>
      <c r="Q55" s="1096"/>
      <c r="R55" s="1227"/>
      <c r="S55" s="1228" t="s">
        <v>84</v>
      </c>
      <c r="T55" s="1227"/>
      <c r="U55" s="1228" t="s">
        <v>84</v>
      </c>
      <c r="V55" s="564"/>
      <c r="W55" s="1202" t="s">
        <v>655</v>
      </c>
      <c r="X55" s="587" t="e">
        <f ca="1">strCheckDate(O56:V56)</f>
        <v>#NAME?</v>
      </c>
      <c r="Y55" s="591"/>
      <c r="Z55" s="591" t="str">
        <f t="shared" si="1"/>
        <v/>
      </c>
      <c r="AA55" s="591"/>
      <c r="AB55" s="591"/>
      <c r="AC55" s="591"/>
      <c r="AD55" s="587"/>
      <c r="AE55" s="587"/>
      <c r="AF55" s="587"/>
      <c r="AG55" s="587"/>
      <c r="AH55" s="587"/>
      <c r="AI55" s="587"/>
      <c r="AJ55" s="587"/>
    </row>
    <row r="56" spans="1:36" s="525" customFormat="1" ht="14.25" hidden="1" customHeight="1">
      <c r="A56" s="1232"/>
      <c r="B56" s="1232"/>
      <c r="C56" s="1232"/>
      <c r="D56" s="1232"/>
      <c r="E56" s="1232"/>
      <c r="F56" s="1232"/>
      <c r="G56" s="867"/>
      <c r="H56" s="867"/>
      <c r="I56" s="1232"/>
      <c r="J56" s="1232"/>
      <c r="K56" s="875"/>
      <c r="L56" s="602"/>
      <c r="M56" s="648"/>
      <c r="N56" s="648"/>
      <c r="O56" s="564"/>
      <c r="P56" s="564"/>
      <c r="Q56" s="586" t="str">
        <f>R55 &amp; "-" &amp; T55</f>
        <v>-</v>
      </c>
      <c r="R56" s="1227"/>
      <c r="S56" s="1228"/>
      <c r="T56" s="1227"/>
      <c r="U56" s="1228"/>
      <c r="V56" s="564"/>
      <c r="W56" s="1202"/>
      <c r="X56" s="587"/>
      <c r="Y56" s="591"/>
      <c r="Z56" s="591" t="str">
        <f t="shared" si="1"/>
        <v/>
      </c>
      <c r="AA56" s="591"/>
      <c r="AB56" s="591"/>
      <c r="AC56" s="591"/>
      <c r="AD56" s="587"/>
      <c r="AE56" s="587"/>
      <c r="AF56" s="587"/>
      <c r="AG56" s="587"/>
      <c r="AH56" s="587"/>
      <c r="AI56" s="587"/>
      <c r="AJ56" s="587"/>
    </row>
    <row r="57" spans="1:36" s="525" customFormat="1" ht="15" customHeight="1">
      <c r="A57" s="1232"/>
      <c r="B57" s="1232"/>
      <c r="C57" s="1232"/>
      <c r="D57" s="1232"/>
      <c r="E57" s="1232"/>
      <c r="F57" s="1232"/>
      <c r="G57" s="869"/>
      <c r="H57" s="867"/>
      <c r="I57" s="1232"/>
      <c r="J57" s="1232"/>
      <c r="K57" s="874"/>
      <c r="L57" s="540"/>
      <c r="M57" s="559" t="s">
        <v>25</v>
      </c>
      <c r="N57" s="566"/>
      <c r="O57" s="566"/>
      <c r="P57" s="566"/>
      <c r="Q57" s="566"/>
      <c r="R57" s="566"/>
      <c r="S57" s="566"/>
      <c r="T57" s="566"/>
      <c r="U57" s="566"/>
      <c r="V57" s="562"/>
      <c r="W57" s="1202"/>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32"/>
      <c r="B58" s="1232"/>
      <c r="C58" s="1232"/>
      <c r="D58" s="1232"/>
      <c r="E58" s="1232"/>
      <c r="F58" s="869"/>
      <c r="G58" s="869"/>
      <c r="H58" s="867"/>
      <c r="I58" s="1232"/>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32"/>
      <c r="B59" s="1232"/>
      <c r="C59" s="1232"/>
      <c r="D59" s="1232"/>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32"/>
      <c r="B60" s="1232"/>
      <c r="C60" s="1232"/>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32"/>
      <c r="B61" s="1232"/>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32"/>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32">
        <v>1</v>
      </c>
      <c r="B67" s="885"/>
      <c r="C67" s="885"/>
      <c r="D67" s="885"/>
      <c r="E67" s="886"/>
      <c r="F67" s="887"/>
      <c r="G67" s="887"/>
      <c r="H67" s="887"/>
      <c r="I67" s="888"/>
      <c r="J67" s="883"/>
      <c r="K67" s="890"/>
      <c r="L67" s="595" t="e">
        <f ca="1">mergeValue(A67)</f>
        <v>#NAME?</v>
      </c>
      <c r="M67" s="643" t="s">
        <v>20</v>
      </c>
      <c r="N67" s="648"/>
      <c r="O67" s="1282"/>
      <c r="P67" s="1283"/>
      <c r="Q67" s="1283"/>
      <c r="R67" s="1283"/>
      <c r="S67" s="1283"/>
      <c r="T67" s="1283"/>
      <c r="U67" s="1283"/>
      <c r="V67" s="1284"/>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32"/>
      <c r="B68" s="1232">
        <v>1</v>
      </c>
      <c r="C68" s="885"/>
      <c r="D68" s="885"/>
      <c r="E68" s="887"/>
      <c r="F68" s="887"/>
      <c r="G68" s="887"/>
      <c r="H68" s="887"/>
      <c r="I68" s="882"/>
      <c r="J68" s="881"/>
      <c r="K68" s="884"/>
      <c r="L68" s="595" t="e">
        <f ca="1">mergeValue(A68) &amp;"."&amp; mergeValue(B68)</f>
        <v>#NAME?</v>
      </c>
      <c r="M68" s="548" t="s">
        <v>16</v>
      </c>
      <c r="N68" s="648"/>
      <c r="O68" s="1282"/>
      <c r="P68" s="1283"/>
      <c r="Q68" s="1283"/>
      <c r="R68" s="1283"/>
      <c r="S68" s="1283"/>
      <c r="T68" s="1283"/>
      <c r="U68" s="1283"/>
      <c r="V68" s="1284"/>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32"/>
      <c r="B69" s="1232"/>
      <c r="C69" s="1232">
        <v>1</v>
      </c>
      <c r="D69" s="885"/>
      <c r="E69" s="887"/>
      <c r="F69" s="887"/>
      <c r="G69" s="887"/>
      <c r="H69" s="887"/>
      <c r="I69" s="889"/>
      <c r="J69" s="881"/>
      <c r="K69" s="884"/>
      <c r="L69" s="595" t="e">
        <f ca="1">mergeValue(A69) &amp;"."&amp; mergeValue(B69)&amp;"."&amp; mergeValue(C69)</f>
        <v>#NAME?</v>
      </c>
      <c r="M69" s="549" t="s">
        <v>7</v>
      </c>
      <c r="N69" s="648"/>
      <c r="O69" s="1282"/>
      <c r="P69" s="1283"/>
      <c r="Q69" s="1283"/>
      <c r="R69" s="1283"/>
      <c r="S69" s="1283"/>
      <c r="T69" s="1283"/>
      <c r="U69" s="1283"/>
      <c r="V69" s="1284"/>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32"/>
      <c r="B70" s="1232"/>
      <c r="C70" s="1232"/>
      <c r="D70" s="1232">
        <v>1</v>
      </c>
      <c r="E70" s="887"/>
      <c r="F70" s="887"/>
      <c r="G70" s="887"/>
      <c r="H70" s="887"/>
      <c r="I70" s="889"/>
      <c r="J70" s="881"/>
      <c r="K70" s="884"/>
      <c r="L70" s="595" t="e">
        <f ca="1">mergeValue(A70) &amp;"."&amp; mergeValue(B70)&amp;"."&amp; mergeValue(C70)&amp;"."&amp; mergeValue(D70)</f>
        <v>#NAME?</v>
      </c>
      <c r="M70" s="550" t="s">
        <v>22</v>
      </c>
      <c r="N70" s="648"/>
      <c r="O70" s="1282"/>
      <c r="P70" s="1283"/>
      <c r="Q70" s="1283"/>
      <c r="R70" s="1283"/>
      <c r="S70" s="1283"/>
      <c r="T70" s="1283"/>
      <c r="U70" s="1283"/>
      <c r="V70" s="1284"/>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32"/>
      <c r="B71" s="1232"/>
      <c r="C71" s="1232"/>
      <c r="D71" s="1232"/>
      <c r="E71" s="1232">
        <v>1</v>
      </c>
      <c r="F71" s="887"/>
      <c r="G71" s="887"/>
      <c r="H71" s="885">
        <v>1</v>
      </c>
      <c r="I71" s="1232">
        <v>1</v>
      </c>
      <c r="J71" s="887"/>
      <c r="K71" s="892"/>
      <c r="L71" s="595" t="e">
        <f ca="1">mergeValue(A71) &amp;"."&amp; mergeValue(B71)&amp;"."&amp; mergeValue(C71)&amp;"."&amp; mergeValue(D71)&amp;"."&amp; mergeValue(E71)</f>
        <v>#NAME?</v>
      </c>
      <c r="M71" s="556" t="s">
        <v>9</v>
      </c>
      <c r="N71" s="648"/>
      <c r="O71" s="1235"/>
      <c r="P71" s="1236"/>
      <c r="Q71" s="1236"/>
      <c r="R71" s="1236"/>
      <c r="S71" s="1236"/>
      <c r="T71" s="1236"/>
      <c r="U71" s="1236"/>
      <c r="V71" s="1237"/>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32"/>
      <c r="B72" s="1232"/>
      <c r="C72" s="1232"/>
      <c r="D72" s="1232"/>
      <c r="E72" s="1232"/>
      <c r="F72" s="1232">
        <v>1</v>
      </c>
      <c r="G72" s="885"/>
      <c r="H72" s="885"/>
      <c r="I72" s="1232"/>
      <c r="J72" s="1232">
        <v>1</v>
      </c>
      <c r="K72" s="893"/>
      <c r="L72" s="595" t="e">
        <f ca="1">mergeValue(A72) &amp;"."&amp; mergeValue(B72)&amp;"."&amp; mergeValue(C72)&amp;"."&amp; mergeValue(D72)&amp;"."&amp; mergeValue(E72)&amp;"."&amp; mergeValue(F72)</f>
        <v>#NAME?</v>
      </c>
      <c r="M72" s="557" t="s">
        <v>10</v>
      </c>
      <c r="N72" s="648"/>
      <c r="O72" s="1235"/>
      <c r="P72" s="1236"/>
      <c r="Q72" s="1236"/>
      <c r="R72" s="1236"/>
      <c r="S72" s="1236"/>
      <c r="T72" s="1236"/>
      <c r="U72" s="1236"/>
      <c r="V72" s="1237"/>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2"/>
      <c r="B73" s="1232"/>
      <c r="C73" s="1232"/>
      <c r="D73" s="1232"/>
      <c r="E73" s="1232"/>
      <c r="F73" s="1232"/>
      <c r="G73" s="885">
        <v>1</v>
      </c>
      <c r="H73" s="885"/>
      <c r="I73" s="1232"/>
      <c r="J73" s="1232"/>
      <c r="K73" s="893">
        <v>1</v>
      </c>
      <c r="L73" s="595" t="e">
        <f ca="1">mergeValue(A73) &amp;"."&amp; mergeValue(B73)&amp;"."&amp; mergeValue(C73)&amp;"."&amp; mergeValue(D73)&amp;"."&amp; mergeValue(E73)&amp;"."&amp; mergeValue(F73)&amp;"."&amp; mergeValue(G73)</f>
        <v>#NAME?</v>
      </c>
      <c r="M73" s="1071"/>
      <c r="N73" s="648"/>
      <c r="O73" s="564"/>
      <c r="P73" s="564"/>
      <c r="Q73" s="1096"/>
      <c r="R73" s="1227"/>
      <c r="S73" s="1228" t="s">
        <v>84</v>
      </c>
      <c r="T73" s="1227"/>
      <c r="U73" s="1228" t="s">
        <v>84</v>
      </c>
      <c r="V73" s="564"/>
      <c r="W73" s="1202" t="s">
        <v>655</v>
      </c>
      <c r="X73" s="587" t="e">
        <f ca="1">strCheckDate(O74:V74)</f>
        <v>#NAME?</v>
      </c>
      <c r="Y73" s="591"/>
      <c r="Z73" s="591" t="str">
        <f t="shared" si="2"/>
        <v/>
      </c>
      <c r="AA73" s="591"/>
      <c r="AB73" s="591"/>
      <c r="AC73" s="591"/>
      <c r="AD73" s="587"/>
      <c r="AE73" s="587"/>
      <c r="AF73" s="587"/>
      <c r="AG73" s="587"/>
      <c r="AH73" s="587"/>
      <c r="AI73" s="587"/>
      <c r="AJ73" s="587"/>
    </row>
    <row r="74" spans="1:36" s="525" customFormat="1" ht="14.25" hidden="1" customHeight="1">
      <c r="A74" s="1232"/>
      <c r="B74" s="1232"/>
      <c r="C74" s="1232"/>
      <c r="D74" s="1232"/>
      <c r="E74" s="1232"/>
      <c r="F74" s="1232"/>
      <c r="G74" s="885"/>
      <c r="H74" s="885"/>
      <c r="I74" s="1232"/>
      <c r="J74" s="1232"/>
      <c r="K74" s="893"/>
      <c r="L74" s="602"/>
      <c r="M74" s="648"/>
      <c r="N74" s="648"/>
      <c r="O74" s="564"/>
      <c r="P74" s="564"/>
      <c r="Q74" s="586" t="str">
        <f>R73 &amp; "-" &amp; T73</f>
        <v>-</v>
      </c>
      <c r="R74" s="1227"/>
      <c r="S74" s="1228"/>
      <c r="T74" s="1227"/>
      <c r="U74" s="1228"/>
      <c r="V74" s="564"/>
      <c r="W74" s="1202"/>
      <c r="X74" s="587"/>
      <c r="Y74" s="591"/>
      <c r="Z74" s="591" t="str">
        <f t="shared" si="2"/>
        <v/>
      </c>
      <c r="AA74" s="591"/>
      <c r="AB74" s="591"/>
      <c r="AC74" s="591"/>
      <c r="AD74" s="587"/>
      <c r="AE74" s="587"/>
      <c r="AF74" s="587"/>
      <c r="AG74" s="587"/>
      <c r="AH74" s="587"/>
      <c r="AI74" s="587"/>
      <c r="AJ74" s="587"/>
    </row>
    <row r="75" spans="1:36" s="525" customFormat="1" ht="15" customHeight="1">
      <c r="A75" s="1232"/>
      <c r="B75" s="1232"/>
      <c r="C75" s="1232"/>
      <c r="D75" s="1232"/>
      <c r="E75" s="1232"/>
      <c r="F75" s="1232"/>
      <c r="G75" s="887"/>
      <c r="H75" s="885"/>
      <c r="I75" s="1232"/>
      <c r="J75" s="1232"/>
      <c r="K75" s="892"/>
      <c r="L75" s="540"/>
      <c r="M75" s="559" t="s">
        <v>25</v>
      </c>
      <c r="N75" s="566"/>
      <c r="O75" s="566"/>
      <c r="P75" s="566"/>
      <c r="Q75" s="566"/>
      <c r="R75" s="566"/>
      <c r="S75" s="566"/>
      <c r="T75" s="566"/>
      <c r="U75" s="566"/>
      <c r="V75" s="562"/>
      <c r="W75" s="1202"/>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2"/>
      <c r="B76" s="1232"/>
      <c r="C76" s="1232"/>
      <c r="D76" s="1232"/>
      <c r="E76" s="1232"/>
      <c r="F76" s="887"/>
      <c r="G76" s="887"/>
      <c r="H76" s="885"/>
      <c r="I76" s="1232"/>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2"/>
      <c r="B77" s="1232"/>
      <c r="C77" s="1232"/>
      <c r="D77" s="1232"/>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2"/>
      <c r="B78" s="1232"/>
      <c r="C78" s="1232"/>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2"/>
      <c r="B79" s="1232"/>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2"/>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32">
        <v>1</v>
      </c>
      <c r="B85" s="921"/>
      <c r="C85" s="921"/>
      <c r="D85" s="921"/>
      <c r="E85" s="922"/>
      <c r="F85" s="923"/>
      <c r="G85" s="921"/>
      <c r="H85" s="921"/>
      <c r="I85" s="924"/>
      <c r="J85" s="919"/>
      <c r="K85" s="928">
        <v>1</v>
      </c>
      <c r="L85" s="595" t="e">
        <f ca="1">mergeValue(A85)</f>
        <v>#NAME?</v>
      </c>
      <c r="M85" s="643" t="s">
        <v>20</v>
      </c>
      <c r="N85" s="582"/>
      <c r="O85" s="1285"/>
      <c r="P85" s="1286"/>
      <c r="Q85" s="1286"/>
      <c r="R85" s="1286"/>
      <c r="S85" s="1286"/>
      <c r="T85" s="1286"/>
      <c r="U85" s="1286"/>
      <c r="V85" s="1287"/>
      <c r="W85" s="632" t="s">
        <v>658</v>
      </c>
      <c r="X85" s="587"/>
      <c r="Y85" s="587"/>
      <c r="Z85" s="587"/>
      <c r="AA85" s="587"/>
      <c r="AB85" s="587"/>
      <c r="AC85" s="587"/>
      <c r="AD85" s="587"/>
      <c r="AE85" s="587"/>
      <c r="AF85" s="587"/>
      <c r="AG85" s="587"/>
      <c r="AH85" s="587"/>
      <c r="AI85" s="587"/>
    </row>
    <row r="86" spans="1:36" s="525" customFormat="1" ht="22.5">
      <c r="A86" s="1232"/>
      <c r="B86" s="1232">
        <v>1</v>
      </c>
      <c r="C86" s="921"/>
      <c r="D86" s="921"/>
      <c r="E86" s="923"/>
      <c r="F86" s="923"/>
      <c r="G86" s="921"/>
      <c r="H86" s="921"/>
      <c r="I86" s="918"/>
      <c r="J86" s="917"/>
      <c r="K86" s="928">
        <v>1</v>
      </c>
      <c r="L86" s="595" t="e">
        <f ca="1">mergeValue(A86) &amp;"."&amp; mergeValue(B86)</f>
        <v>#NAME?</v>
      </c>
      <c r="M86" s="548" t="s">
        <v>16</v>
      </c>
      <c r="N86" s="582"/>
      <c r="O86" s="1285"/>
      <c r="P86" s="1286"/>
      <c r="Q86" s="1286"/>
      <c r="R86" s="1286"/>
      <c r="S86" s="1286"/>
      <c r="T86" s="1286"/>
      <c r="U86" s="1286"/>
      <c r="V86" s="1287"/>
      <c r="W86" s="632" t="s">
        <v>477</v>
      </c>
      <c r="X86" s="587"/>
      <c r="Y86" s="587"/>
      <c r="Z86" s="587"/>
      <c r="AA86" s="587"/>
      <c r="AB86" s="587"/>
      <c r="AC86" s="587"/>
      <c r="AD86" s="587"/>
      <c r="AE86" s="587"/>
      <c r="AF86" s="587"/>
      <c r="AG86" s="587"/>
      <c r="AH86" s="587"/>
      <c r="AI86" s="587"/>
    </row>
    <row r="87" spans="1:36" s="525" customFormat="1" ht="22.5">
      <c r="A87" s="1232"/>
      <c r="B87" s="1232"/>
      <c r="C87" s="1232">
        <v>1</v>
      </c>
      <c r="D87" s="921"/>
      <c r="E87" s="923"/>
      <c r="F87" s="923"/>
      <c r="G87" s="921"/>
      <c r="H87" s="921"/>
      <c r="I87" s="925"/>
      <c r="J87" s="917"/>
      <c r="K87" s="928">
        <v>1</v>
      </c>
      <c r="L87" s="595" t="e">
        <f ca="1">mergeValue(A87) &amp;"."&amp; mergeValue(B87)&amp;"."&amp; mergeValue(C87)</f>
        <v>#NAME?</v>
      </c>
      <c r="M87" s="549" t="s">
        <v>7</v>
      </c>
      <c r="N87" s="582"/>
      <c r="O87" s="1285"/>
      <c r="P87" s="1286"/>
      <c r="Q87" s="1286"/>
      <c r="R87" s="1286"/>
      <c r="S87" s="1286"/>
      <c r="T87" s="1286"/>
      <c r="U87" s="1286"/>
      <c r="V87" s="1287"/>
      <c r="W87" s="632" t="s">
        <v>633</v>
      </c>
      <c r="X87" s="587"/>
      <c r="Y87" s="587"/>
      <c r="Z87" s="587"/>
      <c r="AA87" s="587"/>
      <c r="AB87" s="587"/>
      <c r="AC87" s="587"/>
      <c r="AD87" s="587"/>
      <c r="AE87" s="587"/>
      <c r="AF87" s="587"/>
      <c r="AG87" s="587"/>
      <c r="AH87" s="587"/>
      <c r="AI87" s="587"/>
    </row>
    <row r="88" spans="1:36" s="525" customFormat="1" ht="22.5">
      <c r="A88" s="1232"/>
      <c r="B88" s="1232"/>
      <c r="C88" s="1232"/>
      <c r="D88" s="1232">
        <v>1</v>
      </c>
      <c r="E88" s="923"/>
      <c r="F88" s="923"/>
      <c r="G88" s="921"/>
      <c r="H88" s="921"/>
      <c r="I88" s="1232">
        <v>1</v>
      </c>
      <c r="J88" s="917"/>
      <c r="K88" s="928">
        <v>1</v>
      </c>
      <c r="L88" s="595" t="e">
        <f ca="1">mergeValue(A88) &amp;"."&amp; mergeValue(B88)&amp;"."&amp; mergeValue(C88)&amp;"."&amp; mergeValue(D88)</f>
        <v>#NAME?</v>
      </c>
      <c r="M88" s="550" t="s">
        <v>22</v>
      </c>
      <c r="N88" s="582"/>
      <c r="O88" s="1285"/>
      <c r="P88" s="1286"/>
      <c r="Q88" s="1286"/>
      <c r="R88" s="1286"/>
      <c r="S88" s="1286"/>
      <c r="T88" s="1286"/>
      <c r="U88" s="1286"/>
      <c r="V88" s="1287"/>
      <c r="W88" s="632" t="s">
        <v>634</v>
      </c>
      <c r="X88" s="587"/>
      <c r="Y88" s="587"/>
      <c r="Z88" s="587"/>
      <c r="AA88" s="587"/>
      <c r="AB88" s="587"/>
      <c r="AC88" s="587"/>
      <c r="AD88" s="587"/>
      <c r="AE88" s="587"/>
      <c r="AF88" s="587"/>
      <c r="AG88" s="587"/>
      <c r="AH88" s="587"/>
      <c r="AI88" s="587"/>
    </row>
    <row r="89" spans="1:36" s="525" customFormat="1" ht="11.25" hidden="1" customHeight="1">
      <c r="A89" s="1232"/>
      <c r="B89" s="1232"/>
      <c r="C89" s="1232"/>
      <c r="D89" s="1232"/>
      <c r="E89" s="1232">
        <v>1</v>
      </c>
      <c r="F89" s="923"/>
      <c r="G89" s="921"/>
      <c r="H89" s="921"/>
      <c r="I89" s="1232"/>
      <c r="J89" s="923"/>
      <c r="K89" s="928">
        <v>1</v>
      </c>
      <c r="L89" s="595"/>
      <c r="M89" s="556"/>
      <c r="N89" s="583"/>
      <c r="O89" s="1288"/>
      <c r="P89" s="1289"/>
      <c r="Q89" s="1289"/>
      <c r="R89" s="1289"/>
      <c r="S89" s="1289"/>
      <c r="T89" s="1289"/>
      <c r="U89" s="1289"/>
      <c r="V89" s="1290"/>
      <c r="W89" s="561"/>
      <c r="X89" s="587"/>
      <c r="Y89" s="587"/>
      <c r="Z89" s="587"/>
      <c r="AA89" s="587"/>
      <c r="AB89" s="587"/>
      <c r="AC89" s="587"/>
      <c r="AD89" s="587"/>
      <c r="AE89" s="587"/>
      <c r="AF89" s="587"/>
      <c r="AG89" s="587"/>
      <c r="AH89" s="587"/>
      <c r="AI89" s="587"/>
    </row>
    <row r="90" spans="1:36" s="525" customFormat="1" ht="90">
      <c r="A90" s="1232"/>
      <c r="B90" s="1232"/>
      <c r="C90" s="1232"/>
      <c r="D90" s="1232"/>
      <c r="E90" s="1232"/>
      <c r="F90" s="1232">
        <v>1</v>
      </c>
      <c r="G90" s="921"/>
      <c r="H90" s="921"/>
      <c r="I90" s="1232"/>
      <c r="J90" s="1238"/>
      <c r="K90" s="928">
        <v>1</v>
      </c>
      <c r="L90" s="595" t="e">
        <f ca="1">mergeValue(A90) &amp;"."&amp; mergeValue(B90)&amp;"."&amp; mergeValue(C90)&amp;"."&amp; mergeValue(D90)&amp;"."&amp;  mergeValue(F90)</f>
        <v>#NAME?</v>
      </c>
      <c r="M90" s="556" t="s">
        <v>10</v>
      </c>
      <c r="N90" s="583"/>
      <c r="O90" s="1235"/>
      <c r="P90" s="1236"/>
      <c r="Q90" s="1236"/>
      <c r="R90" s="1236"/>
      <c r="S90" s="1236"/>
      <c r="T90" s="1236"/>
      <c r="U90" s="1236"/>
      <c r="V90" s="1237"/>
      <c r="W90" s="632" t="s">
        <v>635</v>
      </c>
      <c r="X90" s="587"/>
      <c r="Y90" s="591" t="e">
        <f ca="1">strCheckUnique(Z90:Z93)</f>
        <v>#NAME?</v>
      </c>
      <c r="Z90" s="587"/>
      <c r="AA90" s="591"/>
      <c r="AB90" s="587"/>
      <c r="AC90" s="587"/>
      <c r="AD90" s="587"/>
      <c r="AE90" s="587"/>
      <c r="AF90" s="587"/>
      <c r="AG90" s="587"/>
      <c r="AH90" s="587"/>
      <c r="AI90" s="587"/>
    </row>
    <row r="91" spans="1:36" s="525" customFormat="1" ht="192" customHeight="1">
      <c r="A91" s="1232"/>
      <c r="B91" s="1232"/>
      <c r="C91" s="1232"/>
      <c r="D91" s="1232"/>
      <c r="E91" s="1232"/>
      <c r="F91" s="1232"/>
      <c r="G91" s="921">
        <v>1</v>
      </c>
      <c r="H91" s="921"/>
      <c r="I91" s="1232"/>
      <c r="J91" s="1238"/>
      <c r="K91" s="920"/>
      <c r="L91" s="595" t="e">
        <f ca="1">mergeValue(A91) &amp;"."&amp; mergeValue(B91)&amp;"."&amp; mergeValue(C91)&amp;"."&amp; mergeValue(D91)&amp;"."&amp;  mergeValue(F91)&amp;"."&amp;  mergeValue(G91)</f>
        <v>#NAME?</v>
      </c>
      <c r="M91" s="1071"/>
      <c r="N91" s="588"/>
      <c r="O91" s="564"/>
      <c r="P91" s="564"/>
      <c r="Q91" s="564"/>
      <c r="R91" s="1243"/>
      <c r="S91" s="1228" t="s">
        <v>84</v>
      </c>
      <c r="T91" s="1243"/>
      <c r="U91" s="1228" t="s">
        <v>84</v>
      </c>
      <c r="V91" s="539"/>
      <c r="W91" s="1202" t="s">
        <v>659</v>
      </c>
      <c r="X91" s="587" t="e">
        <f ca="1">strCheckDate(O92:V92)</f>
        <v>#NAME?</v>
      </c>
      <c r="Y91" s="591"/>
      <c r="Z91" s="591" t="str">
        <f>IF(M91="","",M91 )</f>
        <v/>
      </c>
      <c r="AA91" s="591"/>
      <c r="AB91" s="591"/>
      <c r="AC91" s="591"/>
      <c r="AD91" s="587"/>
      <c r="AE91" s="587"/>
      <c r="AF91" s="587"/>
      <c r="AG91" s="587"/>
      <c r="AH91" s="587"/>
      <c r="AI91" s="587"/>
    </row>
    <row r="92" spans="1:36" s="525" customFormat="1" ht="11.25" hidden="1" customHeight="1">
      <c r="A92" s="1232"/>
      <c r="B92" s="1232"/>
      <c r="C92" s="1232"/>
      <c r="D92" s="1232"/>
      <c r="E92" s="1232"/>
      <c r="F92" s="1232"/>
      <c r="G92" s="921"/>
      <c r="H92" s="921"/>
      <c r="I92" s="1232"/>
      <c r="J92" s="1238"/>
      <c r="K92" s="928">
        <v>1</v>
      </c>
      <c r="L92" s="602"/>
      <c r="M92" s="648"/>
      <c r="N92" s="588"/>
      <c r="O92" s="564"/>
      <c r="P92" s="564"/>
      <c r="Q92" s="586" t="str">
        <f>R91 &amp; "-" &amp; T91</f>
        <v>-</v>
      </c>
      <c r="R92" s="1243"/>
      <c r="S92" s="1228"/>
      <c r="T92" s="1243"/>
      <c r="U92" s="1228"/>
      <c r="V92" s="539"/>
      <c r="W92" s="1202"/>
      <c r="X92" s="587"/>
      <c r="Y92" s="591"/>
      <c r="Z92" s="591"/>
      <c r="AA92" s="591"/>
      <c r="AB92" s="591"/>
      <c r="AC92" s="591"/>
      <c r="AD92" s="587"/>
      <c r="AE92" s="587"/>
      <c r="AF92" s="587"/>
      <c r="AG92" s="587"/>
      <c r="AH92" s="587"/>
      <c r="AI92" s="587"/>
    </row>
    <row r="93" spans="1:36" s="524" customFormat="1" ht="15" customHeight="1">
      <c r="A93" s="1232"/>
      <c r="B93" s="1232"/>
      <c r="C93" s="1232"/>
      <c r="D93" s="1232"/>
      <c r="E93" s="1232"/>
      <c r="F93" s="1232"/>
      <c r="G93" s="921"/>
      <c r="H93" s="921"/>
      <c r="I93" s="1232"/>
      <c r="J93" s="1238"/>
      <c r="K93" s="928">
        <v>1</v>
      </c>
      <c r="L93" s="540"/>
      <c r="M93" s="558" t="s">
        <v>25</v>
      </c>
      <c r="N93" s="553"/>
      <c r="O93" s="547"/>
      <c r="P93" s="547"/>
      <c r="Q93" s="547"/>
      <c r="R93" s="575"/>
      <c r="S93" s="566"/>
      <c r="T93" s="565"/>
      <c r="U93" s="553"/>
      <c r="V93" s="562"/>
      <c r="W93" s="1202"/>
      <c r="X93" s="589"/>
      <c r="Y93" s="589"/>
      <c r="Z93" s="589"/>
      <c r="AA93" s="589"/>
      <c r="AB93" s="589"/>
      <c r="AC93" s="589"/>
      <c r="AD93" s="589"/>
      <c r="AE93" s="589"/>
      <c r="AF93" s="589"/>
      <c r="AG93" s="589"/>
      <c r="AH93" s="589"/>
      <c r="AI93" s="589"/>
    </row>
    <row r="94" spans="1:36" s="524" customFormat="1" ht="15" customHeight="1">
      <c r="A94" s="1232"/>
      <c r="B94" s="1232"/>
      <c r="C94" s="1232"/>
      <c r="D94" s="1232"/>
      <c r="E94" s="1232"/>
      <c r="F94" s="923"/>
      <c r="G94" s="923"/>
      <c r="H94" s="921"/>
      <c r="I94" s="1232"/>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2"/>
      <c r="B95" s="1232"/>
      <c r="C95" s="1232"/>
      <c r="D95" s="1232"/>
      <c r="E95" s="923"/>
      <c r="F95" s="923"/>
      <c r="G95" s="923"/>
      <c r="H95" s="921"/>
      <c r="I95" s="1232"/>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2"/>
      <c r="B96" s="1232"/>
      <c r="C96" s="1232"/>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2"/>
      <c r="B97" s="1232"/>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2"/>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32">
        <v>1</v>
      </c>
      <c r="B103" s="1081"/>
      <c r="C103" s="1081"/>
      <c r="D103" s="1081"/>
      <c r="E103" s="1082"/>
      <c r="F103" s="1083"/>
      <c r="G103" s="1081"/>
      <c r="H103" s="1081"/>
      <c r="I103" s="1062"/>
      <c r="J103" s="1067"/>
      <c r="K103" s="1067"/>
      <c r="L103" s="595" t="e">
        <f ca="1">mergeValue(A103)</f>
        <v>#NAME?</v>
      </c>
      <c r="M103" s="643" t="s">
        <v>20</v>
      </c>
      <c r="N103" s="582"/>
      <c r="O103" s="1285"/>
      <c r="P103" s="1286"/>
      <c r="Q103" s="1286"/>
      <c r="R103" s="1286"/>
      <c r="S103" s="1286"/>
      <c r="T103" s="1286"/>
      <c r="U103" s="1286"/>
      <c r="V103" s="1286"/>
      <c r="W103" s="1286"/>
      <c r="X103" s="1286"/>
      <c r="Y103" s="1286"/>
      <c r="Z103" s="1286"/>
      <c r="AA103" s="1287"/>
      <c r="AB103" s="632" t="s">
        <v>476</v>
      </c>
      <c r="AC103" s="587"/>
      <c r="AD103" s="587"/>
      <c r="AE103" s="587"/>
      <c r="AF103" s="587"/>
      <c r="AG103" s="587"/>
      <c r="AH103" s="587"/>
      <c r="AI103" s="587"/>
      <c r="AJ103" s="587"/>
      <c r="AK103" s="587"/>
      <c r="AL103" s="587"/>
      <c r="AM103" s="587"/>
      <c r="AN103" s="587"/>
    </row>
    <row r="104" spans="1:40" s="525" customFormat="1" ht="22.5">
      <c r="A104" s="1232"/>
      <c r="B104" s="1232">
        <v>1</v>
      </c>
      <c r="C104" s="1081"/>
      <c r="D104" s="1081"/>
      <c r="E104" s="1083"/>
      <c r="F104" s="1083"/>
      <c r="G104" s="1081"/>
      <c r="H104" s="1081"/>
      <c r="I104" s="1069"/>
      <c r="J104" s="1064"/>
      <c r="K104" s="1063"/>
      <c r="L104" s="595" t="e">
        <f ca="1">mergeValue(A104) &amp;"."&amp; mergeValue(B104)</f>
        <v>#NAME?</v>
      </c>
      <c r="M104" s="548" t="s">
        <v>16</v>
      </c>
      <c r="N104" s="582"/>
      <c r="O104" s="1285"/>
      <c r="P104" s="1286"/>
      <c r="Q104" s="1286"/>
      <c r="R104" s="1286"/>
      <c r="S104" s="1286"/>
      <c r="T104" s="1286"/>
      <c r="U104" s="1286"/>
      <c r="V104" s="1286"/>
      <c r="W104" s="1286"/>
      <c r="X104" s="1286"/>
      <c r="Y104" s="1286"/>
      <c r="Z104" s="1286"/>
      <c r="AA104" s="1287"/>
      <c r="AB104" s="632" t="s">
        <v>477</v>
      </c>
      <c r="AC104" s="587"/>
      <c r="AD104" s="587"/>
      <c r="AE104" s="587"/>
      <c r="AF104" s="587"/>
      <c r="AG104" s="587"/>
      <c r="AH104" s="587"/>
      <c r="AI104" s="587"/>
      <c r="AJ104" s="587"/>
      <c r="AK104" s="587"/>
      <c r="AL104" s="587"/>
      <c r="AM104" s="587"/>
      <c r="AN104" s="587"/>
    </row>
    <row r="105" spans="1:40" s="525" customFormat="1" ht="22.5">
      <c r="A105" s="1232"/>
      <c r="B105" s="1232"/>
      <c r="C105" s="1232">
        <v>1</v>
      </c>
      <c r="D105" s="1081"/>
      <c r="E105" s="1083"/>
      <c r="F105" s="1083"/>
      <c r="G105" s="1081"/>
      <c r="H105" s="1081"/>
      <c r="I105" s="1069"/>
      <c r="J105" s="1064"/>
      <c r="K105" s="1063"/>
      <c r="L105" s="595" t="e">
        <f ca="1">mergeValue(A105) &amp;"."&amp; mergeValue(B105)&amp;"."&amp; mergeValue(C105)</f>
        <v>#NAME?</v>
      </c>
      <c r="M105" s="549" t="s">
        <v>7</v>
      </c>
      <c r="N105" s="582"/>
      <c r="O105" s="1285"/>
      <c r="P105" s="1286"/>
      <c r="Q105" s="1286"/>
      <c r="R105" s="1286"/>
      <c r="S105" s="1286"/>
      <c r="T105" s="1286"/>
      <c r="U105" s="1286"/>
      <c r="V105" s="1286"/>
      <c r="W105" s="1286"/>
      <c r="X105" s="1286"/>
      <c r="Y105" s="1286"/>
      <c r="Z105" s="1286"/>
      <c r="AA105" s="1287"/>
      <c r="AB105" s="632" t="s">
        <v>633</v>
      </c>
      <c r="AC105" s="587"/>
      <c r="AD105" s="587"/>
      <c r="AE105" s="587"/>
      <c r="AF105" s="587"/>
      <c r="AG105" s="587"/>
      <c r="AH105" s="587"/>
      <c r="AI105" s="587"/>
      <c r="AJ105" s="587"/>
      <c r="AK105" s="587"/>
      <c r="AL105" s="587"/>
      <c r="AM105" s="587"/>
      <c r="AN105" s="587"/>
    </row>
    <row r="106" spans="1:40" s="525" customFormat="1" ht="22.5">
      <c r="A106" s="1232"/>
      <c r="B106" s="1232"/>
      <c r="C106" s="1232"/>
      <c r="D106" s="1232">
        <v>1</v>
      </c>
      <c r="E106" s="1083"/>
      <c r="F106" s="1083"/>
      <c r="G106" s="1081"/>
      <c r="H106" s="1081"/>
      <c r="I106" s="1069"/>
      <c r="J106" s="1064"/>
      <c r="K106" s="1063"/>
      <c r="L106" s="595" t="e">
        <f ca="1">mergeValue(A106) &amp;"."&amp; mergeValue(B106)&amp;"."&amp; mergeValue(C106)&amp;"."&amp; mergeValue(D106)</f>
        <v>#NAME?</v>
      </c>
      <c r="M106" s="550" t="s">
        <v>22</v>
      </c>
      <c r="N106" s="582"/>
      <c r="O106" s="1285"/>
      <c r="P106" s="1286"/>
      <c r="Q106" s="1286"/>
      <c r="R106" s="1286"/>
      <c r="S106" s="1286"/>
      <c r="T106" s="1286"/>
      <c r="U106" s="1286"/>
      <c r="V106" s="1286"/>
      <c r="W106" s="1286"/>
      <c r="X106" s="1286"/>
      <c r="Y106" s="1286"/>
      <c r="Z106" s="1286"/>
      <c r="AA106" s="1287"/>
      <c r="AB106" s="632" t="s">
        <v>634</v>
      </c>
      <c r="AC106" s="587"/>
      <c r="AD106" s="587"/>
      <c r="AE106" s="587"/>
      <c r="AF106" s="587"/>
      <c r="AG106" s="587"/>
      <c r="AH106" s="587"/>
      <c r="AI106" s="587"/>
      <c r="AJ106" s="587"/>
      <c r="AK106" s="587"/>
      <c r="AL106" s="587"/>
      <c r="AM106" s="587"/>
      <c r="AN106" s="587"/>
    </row>
    <row r="107" spans="1:40" s="525" customFormat="1" ht="0.2" customHeight="1">
      <c r="A107" s="1232"/>
      <c r="B107" s="1232"/>
      <c r="C107" s="1232"/>
      <c r="D107" s="1232"/>
      <c r="E107" s="1232">
        <v>1</v>
      </c>
      <c r="F107" s="1083"/>
      <c r="G107" s="1081"/>
      <c r="H107" s="1081"/>
      <c r="I107" s="1068"/>
      <c r="J107" s="1064"/>
      <c r="K107" s="1063"/>
      <c r="L107" s="595"/>
      <c r="M107" s="556"/>
      <c r="N107" s="583"/>
      <c r="O107" s="1288"/>
      <c r="P107" s="1289"/>
      <c r="Q107" s="1289"/>
      <c r="R107" s="1289"/>
      <c r="S107" s="1289"/>
      <c r="T107" s="1289"/>
      <c r="U107" s="1289"/>
      <c r="V107" s="1289"/>
      <c r="W107" s="1289"/>
      <c r="X107" s="1289"/>
      <c r="Y107" s="1289"/>
      <c r="Z107" s="1289"/>
      <c r="AA107" s="1290"/>
      <c r="AB107" s="632"/>
      <c r="AC107" s="587"/>
      <c r="AD107" s="587"/>
      <c r="AE107" s="587"/>
      <c r="AF107" s="587"/>
      <c r="AG107" s="587"/>
      <c r="AH107" s="587"/>
      <c r="AI107" s="587"/>
      <c r="AJ107" s="587"/>
      <c r="AK107" s="587"/>
      <c r="AL107" s="587"/>
      <c r="AM107" s="587"/>
      <c r="AN107" s="587"/>
    </row>
    <row r="108" spans="1:40" s="525" customFormat="1" ht="90">
      <c r="A108" s="1232"/>
      <c r="B108" s="1232"/>
      <c r="C108" s="1232"/>
      <c r="D108" s="1232"/>
      <c r="E108" s="1232"/>
      <c r="F108" s="1232">
        <v>1</v>
      </c>
      <c r="G108" s="1081"/>
      <c r="H108" s="1081"/>
      <c r="I108" s="1254"/>
      <c r="J108" s="1064"/>
      <c r="K108" s="1063"/>
      <c r="L108" s="595" t="e">
        <f ca="1">mergeValue(A108) &amp;"."&amp; mergeValue(B108)&amp;"."&amp; mergeValue(C108)&amp;"."&amp; mergeValue(D108)&amp;"."&amp; mergeValue(F108)</f>
        <v>#NAME?</v>
      </c>
      <c r="M108" s="557" t="s">
        <v>10</v>
      </c>
      <c r="N108" s="583"/>
      <c r="O108" s="1235"/>
      <c r="P108" s="1236"/>
      <c r="Q108" s="1236"/>
      <c r="R108" s="1236"/>
      <c r="S108" s="1236"/>
      <c r="T108" s="1236"/>
      <c r="U108" s="1236"/>
      <c r="V108" s="1236"/>
      <c r="W108" s="1236"/>
      <c r="X108" s="1236"/>
      <c r="Y108" s="1236"/>
      <c r="Z108" s="1236"/>
      <c r="AA108" s="1237"/>
      <c r="AB108" s="632" t="s">
        <v>635</v>
      </c>
      <c r="AC108" s="587"/>
      <c r="AD108" s="591" t="e">
        <f ca="1">strCheckUnique(AE108:AE113)</f>
        <v>#NAME?</v>
      </c>
      <c r="AE108" s="587"/>
      <c r="AF108" s="591"/>
      <c r="AG108" s="587"/>
      <c r="AH108" s="587"/>
      <c r="AI108" s="587"/>
      <c r="AJ108" s="587"/>
      <c r="AK108" s="587"/>
      <c r="AL108" s="587"/>
      <c r="AM108" s="587"/>
      <c r="AN108" s="587"/>
    </row>
    <row r="109" spans="1:40" s="525" customFormat="1" ht="135">
      <c r="A109" s="1232"/>
      <c r="B109" s="1232"/>
      <c r="C109" s="1232"/>
      <c r="D109" s="1232"/>
      <c r="E109" s="1232"/>
      <c r="F109" s="1232"/>
      <c r="G109" s="1232">
        <v>1</v>
      </c>
      <c r="H109" s="1081"/>
      <c r="I109" s="1254"/>
      <c r="J109" s="1255"/>
      <c r="K109" s="1070"/>
      <c r="L109" s="595" t="e">
        <f ca="1">mergeValue(A109) &amp;"."&amp; mergeValue(B109)&amp;"."&amp; mergeValue(C109)&amp;"."&amp; mergeValue(D109)&amp;"."&amp; mergeValue(F109)&amp;"."&amp; mergeValue(G109)</f>
        <v>#NAME?</v>
      </c>
      <c r="M109" s="1071" t="s">
        <v>650</v>
      </c>
      <c r="N109" s="648"/>
      <c r="O109" s="564"/>
      <c r="P109" s="564"/>
      <c r="Q109" s="564"/>
      <c r="R109" s="495"/>
      <c r="S109" s="1097"/>
      <c r="T109" s="495"/>
      <c r="U109" s="1097"/>
      <c r="V109" s="586" t="str">
        <f>W109 &amp; "-" &amp; Y109</f>
        <v>-</v>
      </c>
      <c r="W109" s="1243"/>
      <c r="X109" s="1228" t="s">
        <v>84</v>
      </c>
      <c r="Y109" s="1243"/>
      <c r="Z109" s="1228" t="s">
        <v>84</v>
      </c>
      <c r="AA109" s="539"/>
      <c r="AB109" s="632" t="s">
        <v>668</v>
      </c>
      <c r="AC109" s="587" t="e">
        <f ca="1">strCheckDate(O109:AA109)</f>
        <v>#NAME?</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2"/>
      <c r="B110" s="1232"/>
      <c r="C110" s="1232"/>
      <c r="D110" s="1232"/>
      <c r="E110" s="1232"/>
      <c r="F110" s="1232"/>
      <c r="G110" s="1232"/>
      <c r="H110" s="1081">
        <v>1</v>
      </c>
      <c r="I110" s="1254"/>
      <c r="J110" s="1255"/>
      <c r="K110" s="1070"/>
      <c r="L110" s="595" t="e">
        <f ca="1">mergeValue(A110) &amp;"."&amp; mergeValue(B110)&amp;"."&amp; mergeValue(C110)&amp;"."&amp; mergeValue(D110)&amp;"."&amp; mergeValue(F110)&amp;"."&amp; mergeValue(G110)&amp;"."&amp; mergeValue(H110)</f>
        <v>#NAME?</v>
      </c>
      <c r="M110" s="1073"/>
      <c r="N110" s="496"/>
      <c r="O110" s="564"/>
      <c r="P110" s="564"/>
      <c r="Q110" s="564"/>
      <c r="R110" s="495"/>
      <c r="S110" s="1097"/>
      <c r="T110" s="495"/>
      <c r="U110" s="1097"/>
      <c r="V110" s="586" t="str">
        <f>W110 &amp; "-" &amp; Y110</f>
        <v>-</v>
      </c>
      <c r="W110" s="1243"/>
      <c r="X110" s="1228"/>
      <c r="Y110" s="1243"/>
      <c r="Z110" s="1228"/>
      <c r="AA110" s="672"/>
      <c r="AB110" s="1202" t="s">
        <v>669</v>
      </c>
      <c r="AC110" s="587" t="e">
        <f ca="1">strCheckDate(O110:AA110)</f>
        <v>#NAME?</v>
      </c>
      <c r="AD110" s="587"/>
      <c r="AE110" s="587"/>
      <c r="AF110" s="591"/>
      <c r="AG110" s="587"/>
      <c r="AH110" s="587"/>
      <c r="AI110" s="587"/>
      <c r="AJ110" s="587"/>
      <c r="AK110" s="587"/>
      <c r="AL110" s="587"/>
      <c r="AM110" s="587"/>
      <c r="AN110" s="587"/>
    </row>
    <row r="111" spans="1:40" s="525" customFormat="1" ht="0.2" customHeight="1">
      <c r="A111" s="1232"/>
      <c r="B111" s="1232"/>
      <c r="C111" s="1232"/>
      <c r="D111" s="1232"/>
      <c r="E111" s="1232"/>
      <c r="F111" s="1232"/>
      <c r="G111" s="1232"/>
      <c r="H111" s="1081"/>
      <c r="I111" s="1254"/>
      <c r="J111" s="1255"/>
      <c r="K111" s="1070"/>
      <c r="L111" s="602"/>
      <c r="M111" s="648"/>
      <c r="N111" s="648"/>
      <c r="O111" s="564"/>
      <c r="P111" s="495"/>
      <c r="Q111" s="495"/>
      <c r="R111" s="495"/>
      <c r="S111" s="495"/>
      <c r="T111" s="495"/>
      <c r="U111" s="561"/>
      <c r="V111" s="586"/>
      <c r="W111" s="1227"/>
      <c r="X111" s="1228"/>
      <c r="Y111" s="1227"/>
      <c r="Z111" s="1228"/>
      <c r="AA111" s="539"/>
      <c r="AB111" s="1202"/>
      <c r="AC111" s="587"/>
      <c r="AD111" s="587"/>
      <c r="AE111" s="587"/>
      <c r="AF111" s="591">
        <f ca="1">OFFSET(AF111,-1,0)</f>
        <v>0</v>
      </c>
      <c r="AG111" s="587"/>
      <c r="AH111" s="587"/>
      <c r="AI111" s="587"/>
      <c r="AJ111" s="587"/>
      <c r="AK111" s="587"/>
      <c r="AL111" s="587"/>
      <c r="AM111" s="587"/>
      <c r="AN111" s="587"/>
    </row>
    <row r="112" spans="1:40" s="524" customFormat="1" ht="15" customHeight="1">
      <c r="A112" s="1232"/>
      <c r="B112" s="1232"/>
      <c r="C112" s="1232"/>
      <c r="D112" s="1232"/>
      <c r="E112" s="1232"/>
      <c r="F112" s="1232"/>
      <c r="G112" s="1232"/>
      <c r="H112" s="1081"/>
      <c r="I112" s="1254"/>
      <c r="J112" s="1255"/>
      <c r="K112" s="1072"/>
      <c r="L112" s="540"/>
      <c r="M112" s="559" t="s">
        <v>41</v>
      </c>
      <c r="N112" s="553"/>
      <c r="O112" s="547"/>
      <c r="P112" s="547"/>
      <c r="Q112" s="547"/>
      <c r="R112" s="547"/>
      <c r="S112" s="547"/>
      <c r="T112" s="547"/>
      <c r="U112" s="547"/>
      <c r="V112" s="547"/>
      <c r="W112" s="565"/>
      <c r="X112" s="566"/>
      <c r="Y112" s="565"/>
      <c r="Z112" s="553"/>
      <c r="AA112" s="562"/>
      <c r="AB112" s="1202"/>
      <c r="AC112" s="589"/>
      <c r="AD112" s="589"/>
      <c r="AE112" s="589"/>
      <c r="AF112" s="589"/>
      <c r="AG112" s="589"/>
      <c r="AH112" s="589"/>
      <c r="AI112" s="589"/>
      <c r="AJ112" s="589"/>
      <c r="AK112" s="589"/>
      <c r="AL112" s="589"/>
      <c r="AM112" s="589"/>
      <c r="AN112" s="589"/>
    </row>
    <row r="113" spans="1:40" s="524" customFormat="1" ht="15" customHeight="1">
      <c r="A113" s="1232"/>
      <c r="B113" s="1232"/>
      <c r="C113" s="1232"/>
      <c r="D113" s="1232"/>
      <c r="E113" s="1232"/>
      <c r="F113" s="1232"/>
      <c r="G113" s="1081"/>
      <c r="H113" s="1081"/>
      <c r="I113" s="1254"/>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32"/>
      <c r="B114" s="1232"/>
      <c r="C114" s="1232"/>
      <c r="D114" s="1232"/>
      <c r="E114" s="1232"/>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32"/>
      <c r="B115" s="1232"/>
      <c r="C115" s="1232"/>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32"/>
      <c r="B116" s="1232"/>
      <c r="C116" s="1232"/>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32"/>
      <c r="B117" s="1232"/>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32"/>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e">
        <f ca="1">mergeValue(A120) &amp;"."&amp; mergeValue(B120)&amp;"."&amp; mergeValue(C120)&amp;"."&amp; mergeValue(D120)&amp;"."&amp; mergeValue(F120)&amp;"."&amp; mergeValue(G120)&amp;"."&amp; mergeValue(H120)</f>
        <v>#NAME?</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e">
        <f ca="1">strCheckDate(O120:AA120)</f>
        <v>#NAME?</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32">
        <v>1</v>
      </c>
      <c r="B125" s="942"/>
      <c r="C125" s="942"/>
      <c r="D125" s="942"/>
      <c r="E125" s="943"/>
      <c r="F125" s="944"/>
      <c r="G125" s="944"/>
      <c r="H125" s="944"/>
      <c r="I125" s="945"/>
      <c r="J125" s="940"/>
      <c r="K125" s="947"/>
      <c r="L125" s="595" t="e">
        <f ca="1">mergeValue(A125)</f>
        <v>#NAME?</v>
      </c>
      <c r="M125" s="643" t="s">
        <v>20</v>
      </c>
      <c r="N125" s="582"/>
      <c r="O125" s="1245"/>
      <c r="P125" s="1245"/>
      <c r="Q125" s="1245"/>
      <c r="R125" s="1245"/>
      <c r="S125" s="1245"/>
      <c r="T125" s="1245"/>
      <c r="U125" s="1245"/>
      <c r="V125" s="1245"/>
      <c r="W125" s="632" t="s">
        <v>658</v>
      </c>
      <c r="X125" s="587"/>
      <c r="Y125" s="587"/>
      <c r="Z125" s="587"/>
      <c r="AA125" s="587"/>
      <c r="AB125" s="587"/>
      <c r="AC125" s="587"/>
      <c r="AD125" s="587"/>
      <c r="AE125" s="587"/>
      <c r="AF125" s="587"/>
      <c r="AG125" s="587"/>
      <c r="AH125" s="587"/>
    </row>
    <row r="126" spans="1:40" s="525" customFormat="1" ht="22.5">
      <c r="A126" s="1232"/>
      <c r="B126" s="1232">
        <v>1</v>
      </c>
      <c r="C126" s="942"/>
      <c r="D126" s="942"/>
      <c r="E126" s="944"/>
      <c r="F126" s="944"/>
      <c r="G126" s="944"/>
      <c r="H126" s="944"/>
      <c r="I126" s="939"/>
      <c r="J126" s="938"/>
      <c r="K126" s="941"/>
      <c r="L126" s="595" t="e">
        <f ca="1">mergeValue(A126) &amp;"."&amp; mergeValue(B126)</f>
        <v>#NAME?</v>
      </c>
      <c r="M126" s="548" t="s">
        <v>16</v>
      </c>
      <c r="N126" s="582"/>
      <c r="O126" s="1245"/>
      <c r="P126" s="1245"/>
      <c r="Q126" s="1245"/>
      <c r="R126" s="1245"/>
      <c r="S126" s="1245"/>
      <c r="T126" s="1245"/>
      <c r="U126" s="1245"/>
      <c r="V126" s="1245"/>
      <c r="W126" s="632" t="s">
        <v>477</v>
      </c>
      <c r="X126" s="587"/>
      <c r="Y126" s="587"/>
      <c r="Z126" s="587"/>
      <c r="AA126" s="587"/>
      <c r="AB126" s="587"/>
      <c r="AC126" s="587"/>
      <c r="AD126" s="587"/>
      <c r="AE126" s="587"/>
      <c r="AF126" s="587"/>
      <c r="AG126" s="587"/>
      <c r="AH126" s="587"/>
    </row>
    <row r="127" spans="1:40" s="525" customFormat="1" ht="22.5">
      <c r="A127" s="1232"/>
      <c r="B127" s="1232"/>
      <c r="C127" s="1232">
        <v>1</v>
      </c>
      <c r="D127" s="942"/>
      <c r="E127" s="944"/>
      <c r="F127" s="944"/>
      <c r="G127" s="944"/>
      <c r="H127" s="944"/>
      <c r="I127" s="946"/>
      <c r="J127" s="938"/>
      <c r="K127" s="941"/>
      <c r="L127" s="595" t="e">
        <f ca="1">mergeValue(A127) &amp;"."&amp; mergeValue(B127)&amp;"."&amp; mergeValue(C127)</f>
        <v>#NAME?</v>
      </c>
      <c r="M127" s="549" t="s">
        <v>7</v>
      </c>
      <c r="N127" s="582"/>
      <c r="O127" s="1245"/>
      <c r="P127" s="1245"/>
      <c r="Q127" s="1245"/>
      <c r="R127" s="1245"/>
      <c r="S127" s="1245"/>
      <c r="T127" s="1245"/>
      <c r="U127" s="1245"/>
      <c r="V127" s="1245"/>
      <c r="W127" s="632" t="s">
        <v>633</v>
      </c>
      <c r="X127" s="587"/>
      <c r="Y127" s="587"/>
      <c r="Z127" s="587"/>
      <c r="AA127" s="587"/>
      <c r="AB127" s="587"/>
      <c r="AC127" s="587"/>
      <c r="AD127" s="587"/>
      <c r="AE127" s="587"/>
      <c r="AF127" s="587"/>
      <c r="AG127" s="587"/>
      <c r="AH127" s="587"/>
    </row>
    <row r="128" spans="1:40" s="525" customFormat="1" ht="22.5">
      <c r="A128" s="1232"/>
      <c r="B128" s="1232"/>
      <c r="C128" s="1232"/>
      <c r="D128" s="1232">
        <v>1</v>
      </c>
      <c r="E128" s="944"/>
      <c r="F128" s="944"/>
      <c r="G128" s="944"/>
      <c r="H128" s="944"/>
      <c r="I128" s="946"/>
      <c r="J128" s="938"/>
      <c r="K128" s="941"/>
      <c r="L128" s="595" t="e">
        <f ca="1">mergeValue(A128) &amp;"."&amp; mergeValue(B128)&amp;"."&amp; mergeValue(C128)&amp;"."&amp; mergeValue(D128)</f>
        <v>#NAME?</v>
      </c>
      <c r="M128" s="550" t="s">
        <v>22</v>
      </c>
      <c r="N128" s="582"/>
      <c r="O128" s="1245"/>
      <c r="P128" s="1245"/>
      <c r="Q128" s="1245"/>
      <c r="R128" s="1245"/>
      <c r="S128" s="1245"/>
      <c r="T128" s="1245"/>
      <c r="U128" s="1245"/>
      <c r="V128" s="1245"/>
      <c r="W128" s="632" t="s">
        <v>634</v>
      </c>
      <c r="X128" s="587"/>
      <c r="Y128" s="587"/>
      <c r="Z128" s="587"/>
      <c r="AA128" s="587"/>
      <c r="AB128" s="587"/>
      <c r="AC128" s="587"/>
      <c r="AD128" s="587"/>
      <c r="AE128" s="587"/>
      <c r="AF128" s="587"/>
      <c r="AG128" s="587"/>
      <c r="AH128" s="587"/>
    </row>
    <row r="129" spans="1:34" s="525" customFormat="1" ht="11.25" hidden="1" customHeight="1">
      <c r="A129" s="1232"/>
      <c r="B129" s="1232"/>
      <c r="C129" s="1232"/>
      <c r="D129" s="1232"/>
      <c r="E129" s="1232">
        <v>1</v>
      </c>
      <c r="F129" s="944"/>
      <c r="G129" s="944"/>
      <c r="H129" s="942">
        <v>1</v>
      </c>
      <c r="I129" s="1232">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32"/>
      <c r="B130" s="1232"/>
      <c r="C130" s="1232"/>
      <c r="D130" s="1232"/>
      <c r="E130" s="1232"/>
      <c r="F130" s="1232">
        <v>1</v>
      </c>
      <c r="G130" s="942"/>
      <c r="H130" s="942"/>
      <c r="I130" s="1232"/>
      <c r="J130" s="1232">
        <v>1</v>
      </c>
      <c r="K130" s="950"/>
      <c r="L130" s="595" t="e">
        <f ca="1">mergeValue(A130) &amp;"."&amp; mergeValue(B130)&amp;"."&amp; mergeValue(C130)&amp;"."&amp; mergeValue(D130)&amp;"."&amp;  mergeValue(F130)</f>
        <v>#NAME?</v>
      </c>
      <c r="M130" s="557" t="s">
        <v>10</v>
      </c>
      <c r="N130" s="583"/>
      <c r="O130" s="1234"/>
      <c r="P130" s="1234"/>
      <c r="Q130" s="1234"/>
      <c r="R130" s="1234"/>
      <c r="S130" s="1234"/>
      <c r="T130" s="1234"/>
      <c r="U130" s="1234"/>
      <c r="V130" s="1234"/>
      <c r="W130" s="632" t="s">
        <v>635</v>
      </c>
      <c r="X130" s="587"/>
      <c r="Y130" s="591" t="e">
        <f ca="1">strCheckUnique(Z130:Z133)</f>
        <v>#NAME?</v>
      </c>
      <c r="Z130" s="587"/>
      <c r="AA130" s="591"/>
      <c r="AB130" s="587"/>
      <c r="AC130" s="587"/>
      <c r="AD130" s="587"/>
      <c r="AE130" s="587"/>
      <c r="AF130" s="587"/>
      <c r="AG130" s="587"/>
      <c r="AH130" s="587"/>
    </row>
    <row r="131" spans="1:34" s="525" customFormat="1" ht="191.25" customHeight="1">
      <c r="A131" s="1232"/>
      <c r="B131" s="1232"/>
      <c r="C131" s="1232"/>
      <c r="D131" s="1232"/>
      <c r="E131" s="1232"/>
      <c r="F131" s="1232"/>
      <c r="G131" s="942">
        <v>1</v>
      </c>
      <c r="H131" s="942"/>
      <c r="I131" s="1232"/>
      <c r="J131" s="1232"/>
      <c r="K131" s="950">
        <v>1</v>
      </c>
      <c r="L131" s="595" t="e">
        <f ca="1">mergeValue(A131) &amp;"."&amp; mergeValue(B131)&amp;"."&amp; mergeValue(C131)&amp;"."&amp; mergeValue(D131)&amp;"."&amp; mergeValue(F131)&amp;"."&amp; mergeValue(G131)</f>
        <v>#NAME?</v>
      </c>
      <c r="M131" s="1071"/>
      <c r="N131" s="588"/>
      <c r="O131" s="564"/>
      <c r="P131" s="564"/>
      <c r="Q131" s="1096"/>
      <c r="R131" s="1243"/>
      <c r="S131" s="1228" t="s">
        <v>84</v>
      </c>
      <c r="T131" s="1243"/>
      <c r="U131" s="1228" t="s">
        <v>85</v>
      </c>
      <c r="V131" s="580"/>
      <c r="W131" s="1202" t="s">
        <v>659</v>
      </c>
      <c r="X131" s="587" t="e">
        <f ca="1">strCheckDate(O132:V132)</f>
        <v>#NAME?</v>
      </c>
      <c r="Y131" s="591"/>
      <c r="Z131" s="591" t="str">
        <f>IF(M131="","",M131 )</f>
        <v/>
      </c>
      <c r="AA131" s="591"/>
      <c r="AB131" s="591"/>
      <c r="AC131" s="591"/>
      <c r="AD131" s="587"/>
      <c r="AE131" s="587"/>
      <c r="AF131" s="587"/>
      <c r="AG131" s="587"/>
      <c r="AH131" s="587"/>
    </row>
    <row r="132" spans="1:34" s="525" customFormat="1" ht="0.2" customHeight="1">
      <c r="A132" s="1232"/>
      <c r="B132" s="1232"/>
      <c r="C132" s="1232"/>
      <c r="D132" s="1232"/>
      <c r="E132" s="1232"/>
      <c r="F132" s="1232"/>
      <c r="G132" s="942"/>
      <c r="H132" s="942"/>
      <c r="I132" s="1232"/>
      <c r="J132" s="1232"/>
      <c r="K132" s="950"/>
      <c r="L132" s="602"/>
      <c r="M132" s="648"/>
      <c r="N132" s="588"/>
      <c r="O132" s="564"/>
      <c r="P132" s="564"/>
      <c r="Q132" s="586" t="str">
        <f>R131 &amp; "-" &amp; T131</f>
        <v>-</v>
      </c>
      <c r="R132" s="1227"/>
      <c r="S132" s="1228"/>
      <c r="T132" s="1227"/>
      <c r="U132" s="1228"/>
      <c r="V132" s="580"/>
      <c r="W132" s="1202"/>
      <c r="X132" s="587"/>
      <c r="Y132" s="587"/>
      <c r="Z132" s="587"/>
      <c r="AA132" s="587"/>
      <c r="AB132" s="587"/>
      <c r="AC132" s="587"/>
      <c r="AD132" s="587"/>
      <c r="AE132" s="587"/>
      <c r="AF132" s="587"/>
      <c r="AG132" s="587"/>
      <c r="AH132" s="587"/>
    </row>
    <row r="133" spans="1:34" s="524" customFormat="1" ht="15" customHeight="1">
      <c r="A133" s="1232"/>
      <c r="B133" s="1232"/>
      <c r="C133" s="1232"/>
      <c r="D133" s="1232"/>
      <c r="E133" s="1232"/>
      <c r="F133" s="1232"/>
      <c r="G133" s="944"/>
      <c r="H133" s="942"/>
      <c r="I133" s="1232"/>
      <c r="J133" s="1232"/>
      <c r="K133" s="949"/>
      <c r="L133" s="540"/>
      <c r="M133" s="558" t="s">
        <v>25</v>
      </c>
      <c r="N133" s="553"/>
      <c r="O133" s="547"/>
      <c r="P133" s="547"/>
      <c r="Q133" s="547"/>
      <c r="R133" s="575"/>
      <c r="S133" s="566"/>
      <c r="T133" s="565"/>
      <c r="U133" s="553"/>
      <c r="V133" s="562"/>
      <c r="W133" s="1202"/>
      <c r="X133" s="589"/>
      <c r="Y133" s="589"/>
      <c r="Z133" s="589"/>
      <c r="AA133" s="589"/>
      <c r="AB133" s="589"/>
      <c r="AC133" s="589"/>
      <c r="AD133" s="589"/>
      <c r="AE133" s="589"/>
      <c r="AF133" s="589"/>
      <c r="AG133" s="589"/>
      <c r="AH133" s="589"/>
    </row>
    <row r="134" spans="1:34" s="524" customFormat="1" ht="15" customHeight="1">
      <c r="A134" s="1232"/>
      <c r="B134" s="1232"/>
      <c r="C134" s="1232"/>
      <c r="D134" s="1232"/>
      <c r="E134" s="1232"/>
      <c r="F134" s="944"/>
      <c r="G134" s="944"/>
      <c r="H134" s="942"/>
      <c r="I134" s="1232"/>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32"/>
      <c r="B135" s="1232"/>
      <c r="C135" s="1232"/>
      <c r="D135" s="1232"/>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32"/>
      <c r="B136" s="1232"/>
      <c r="C136" s="1232"/>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32"/>
      <c r="B137" s="1232"/>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32"/>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32">
        <v>1</v>
      </c>
      <c r="B143" s="960"/>
      <c r="C143" s="960"/>
      <c r="D143" s="960"/>
      <c r="E143" s="961"/>
      <c r="F143" s="962"/>
      <c r="G143" s="962"/>
      <c r="H143" s="962"/>
      <c r="I143" s="963"/>
      <c r="J143" s="958"/>
      <c r="K143" s="965"/>
      <c r="L143" s="595" t="e">
        <f ca="1">mergeValue(A143)</f>
        <v>#NAME?</v>
      </c>
      <c r="M143" s="643" t="s">
        <v>20</v>
      </c>
      <c r="N143" s="582"/>
      <c r="O143" s="1245"/>
      <c r="P143" s="1245"/>
      <c r="Q143" s="1245"/>
      <c r="R143" s="1245"/>
      <c r="S143" s="1245"/>
      <c r="T143" s="1245"/>
      <c r="U143" s="1245"/>
      <c r="V143" s="1245"/>
      <c r="W143" s="632" t="s">
        <v>658</v>
      </c>
      <c r="X143" s="587"/>
      <c r="Y143" s="587"/>
      <c r="Z143" s="587"/>
      <c r="AA143" s="587"/>
      <c r="AB143" s="587"/>
      <c r="AC143" s="587"/>
      <c r="AD143" s="587"/>
      <c r="AE143" s="587"/>
      <c r="AF143" s="587"/>
      <c r="AG143" s="587"/>
      <c r="AH143" s="587"/>
    </row>
    <row r="144" spans="1:34" s="525" customFormat="1" ht="22.5">
      <c r="A144" s="1232"/>
      <c r="B144" s="1232">
        <v>1</v>
      </c>
      <c r="C144" s="960"/>
      <c r="D144" s="960"/>
      <c r="E144" s="962"/>
      <c r="F144" s="962"/>
      <c r="G144" s="962"/>
      <c r="H144" s="962"/>
      <c r="I144" s="957"/>
      <c r="J144" s="956"/>
      <c r="K144" s="959"/>
      <c r="L144" s="595" t="e">
        <f ca="1">mergeValue(A144) &amp;"."&amp; mergeValue(B144)</f>
        <v>#NAME?</v>
      </c>
      <c r="M144" s="548" t="s">
        <v>16</v>
      </c>
      <c r="N144" s="582"/>
      <c r="O144" s="1245"/>
      <c r="P144" s="1245"/>
      <c r="Q144" s="1245"/>
      <c r="R144" s="1245"/>
      <c r="S144" s="1245"/>
      <c r="T144" s="1245"/>
      <c r="U144" s="1245"/>
      <c r="V144" s="1245"/>
      <c r="W144" s="632" t="s">
        <v>477</v>
      </c>
      <c r="X144" s="587"/>
      <c r="Y144" s="587"/>
      <c r="Z144" s="587"/>
      <c r="AA144" s="587"/>
      <c r="AB144" s="587"/>
      <c r="AC144" s="587"/>
      <c r="AD144" s="587"/>
      <c r="AE144" s="587"/>
      <c r="AF144" s="587"/>
      <c r="AG144" s="587"/>
      <c r="AH144" s="587"/>
    </row>
    <row r="145" spans="1:35" s="525" customFormat="1" ht="22.5">
      <c r="A145" s="1232"/>
      <c r="B145" s="1232"/>
      <c r="C145" s="1232">
        <v>1</v>
      </c>
      <c r="D145" s="960"/>
      <c r="E145" s="962"/>
      <c r="F145" s="962"/>
      <c r="G145" s="962"/>
      <c r="H145" s="962"/>
      <c r="I145" s="964"/>
      <c r="J145" s="956"/>
      <c r="K145" s="959"/>
      <c r="L145" s="595" t="e">
        <f ca="1">mergeValue(A145) &amp;"."&amp; mergeValue(B145)&amp;"."&amp; mergeValue(C145)</f>
        <v>#NAME?</v>
      </c>
      <c r="M145" s="549" t="s">
        <v>7</v>
      </c>
      <c r="N145" s="582"/>
      <c r="O145" s="1245"/>
      <c r="P145" s="1245"/>
      <c r="Q145" s="1245"/>
      <c r="R145" s="1245"/>
      <c r="S145" s="1245"/>
      <c r="T145" s="1245"/>
      <c r="U145" s="1245"/>
      <c r="V145" s="1245"/>
      <c r="W145" s="632" t="s">
        <v>633</v>
      </c>
      <c r="X145" s="587"/>
      <c r="Y145" s="587"/>
      <c r="Z145" s="587"/>
      <c r="AA145" s="587"/>
      <c r="AB145" s="587"/>
      <c r="AC145" s="587"/>
      <c r="AD145" s="587"/>
      <c r="AE145" s="587"/>
      <c r="AF145" s="587"/>
      <c r="AG145" s="587"/>
      <c r="AH145" s="587"/>
    </row>
    <row r="146" spans="1:35" s="525" customFormat="1" ht="22.5">
      <c r="A146" s="1232"/>
      <c r="B146" s="1232"/>
      <c r="C146" s="1232"/>
      <c r="D146" s="1232">
        <v>1</v>
      </c>
      <c r="E146" s="962"/>
      <c r="F146" s="962"/>
      <c r="G146" s="962"/>
      <c r="H146" s="962"/>
      <c r="I146" s="964"/>
      <c r="J146" s="956"/>
      <c r="K146" s="959"/>
      <c r="L146" s="595" t="e">
        <f ca="1">mergeValue(A146) &amp;"."&amp; mergeValue(B146)&amp;"."&amp; mergeValue(C146)&amp;"."&amp; mergeValue(D146)</f>
        <v>#NAME?</v>
      </c>
      <c r="M146" s="550" t="s">
        <v>22</v>
      </c>
      <c r="N146" s="582"/>
      <c r="O146" s="1245"/>
      <c r="P146" s="1245"/>
      <c r="Q146" s="1245"/>
      <c r="R146" s="1245"/>
      <c r="S146" s="1245"/>
      <c r="T146" s="1245"/>
      <c r="U146" s="1245"/>
      <c r="V146" s="1245"/>
      <c r="W146" s="632" t="s">
        <v>634</v>
      </c>
      <c r="X146" s="587"/>
      <c r="Y146" s="587"/>
      <c r="Z146" s="587"/>
      <c r="AA146" s="587"/>
      <c r="AB146" s="587"/>
      <c r="AC146" s="587"/>
      <c r="AD146" s="587"/>
      <c r="AE146" s="587"/>
      <c r="AF146" s="587"/>
      <c r="AG146" s="587"/>
      <c r="AH146" s="587"/>
    </row>
    <row r="147" spans="1:35" s="525" customFormat="1" ht="11.25" hidden="1" customHeight="1">
      <c r="A147" s="1232"/>
      <c r="B147" s="1232"/>
      <c r="C147" s="1232"/>
      <c r="D147" s="1232"/>
      <c r="E147" s="1232">
        <v>1</v>
      </c>
      <c r="F147" s="962"/>
      <c r="G147" s="962"/>
      <c r="H147" s="960">
        <v>1</v>
      </c>
      <c r="I147" s="1232">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32"/>
      <c r="B148" s="1232"/>
      <c r="C148" s="1232"/>
      <c r="D148" s="1232"/>
      <c r="E148" s="1232"/>
      <c r="F148" s="1232">
        <v>1</v>
      </c>
      <c r="G148" s="960"/>
      <c r="H148" s="960"/>
      <c r="I148" s="1232"/>
      <c r="J148" s="1232">
        <v>1</v>
      </c>
      <c r="K148" s="968"/>
      <c r="L148" s="595" t="e">
        <f ca="1">mergeValue(A148) &amp;"."&amp; mergeValue(B148)&amp;"."&amp; mergeValue(C148)&amp;"."&amp; mergeValue(D148)&amp;"."&amp;  mergeValue(F148)</f>
        <v>#NAME?</v>
      </c>
      <c r="M148" s="557" t="s">
        <v>10</v>
      </c>
      <c r="N148" s="583"/>
      <c r="O148" s="1234"/>
      <c r="P148" s="1234"/>
      <c r="Q148" s="1234"/>
      <c r="R148" s="1234"/>
      <c r="S148" s="1234"/>
      <c r="T148" s="1234"/>
      <c r="U148" s="1234"/>
      <c r="V148" s="1234"/>
      <c r="W148" s="632" t="s">
        <v>635</v>
      </c>
      <c r="X148" s="587"/>
      <c r="Y148" s="591" t="e">
        <f ca="1">strCheckUnique(Z148:Z151)</f>
        <v>#NAME?</v>
      </c>
      <c r="Z148" s="587"/>
      <c r="AA148" s="591"/>
      <c r="AB148" s="587"/>
      <c r="AC148" s="587"/>
      <c r="AD148" s="587"/>
      <c r="AE148" s="587"/>
      <c r="AF148" s="587"/>
      <c r="AG148" s="587"/>
      <c r="AH148" s="587"/>
    </row>
    <row r="149" spans="1:35" s="525" customFormat="1" ht="188.25" customHeight="1">
      <c r="A149" s="1232"/>
      <c r="B149" s="1232"/>
      <c r="C149" s="1232"/>
      <c r="D149" s="1232"/>
      <c r="E149" s="1232"/>
      <c r="F149" s="1232"/>
      <c r="G149" s="960">
        <v>1</v>
      </c>
      <c r="H149" s="960"/>
      <c r="I149" s="1232"/>
      <c r="J149" s="1232"/>
      <c r="K149" s="968">
        <v>1</v>
      </c>
      <c r="L149" s="595" t="e">
        <f ca="1">mergeValue(A149) &amp;"."&amp; mergeValue(B149)&amp;"."&amp; mergeValue(C149)&amp;"."&amp; mergeValue(D149)&amp;"."&amp; mergeValue(F149)&amp;"."&amp; mergeValue(G149)</f>
        <v>#NAME?</v>
      </c>
      <c r="M149" s="1071"/>
      <c r="N149" s="588"/>
      <c r="O149" s="564"/>
      <c r="P149" s="564"/>
      <c r="Q149" s="1096"/>
      <c r="R149" s="1243"/>
      <c r="S149" s="1228" t="s">
        <v>84</v>
      </c>
      <c r="T149" s="1243"/>
      <c r="U149" s="1228" t="s">
        <v>85</v>
      </c>
      <c r="V149" s="580"/>
      <c r="W149" s="1202" t="s">
        <v>659</v>
      </c>
      <c r="X149" s="587" t="e">
        <f ca="1">strCheckDate(O150:V150)</f>
        <v>#NAME?</v>
      </c>
      <c r="Y149" s="591"/>
      <c r="Z149" s="591" t="str">
        <f>IF(M149="","",M149 )</f>
        <v/>
      </c>
      <c r="AA149" s="591"/>
      <c r="AB149" s="591"/>
      <c r="AC149" s="591"/>
      <c r="AD149" s="587"/>
      <c r="AE149" s="587"/>
      <c r="AF149" s="587"/>
      <c r="AG149" s="587"/>
      <c r="AH149" s="587"/>
    </row>
    <row r="150" spans="1:35" s="525" customFormat="1" ht="0.2" customHeight="1">
      <c r="A150" s="1232"/>
      <c r="B150" s="1232"/>
      <c r="C150" s="1232"/>
      <c r="D150" s="1232"/>
      <c r="E150" s="1232"/>
      <c r="F150" s="1232"/>
      <c r="G150" s="960"/>
      <c r="H150" s="960"/>
      <c r="I150" s="1232"/>
      <c r="J150" s="1232"/>
      <c r="K150" s="968"/>
      <c r="L150" s="602"/>
      <c r="M150" s="648"/>
      <c r="N150" s="588"/>
      <c r="O150" s="564"/>
      <c r="P150" s="564"/>
      <c r="Q150" s="586" t="str">
        <f>R149 &amp; "-" &amp; T149</f>
        <v>-</v>
      </c>
      <c r="R150" s="1227"/>
      <c r="S150" s="1228"/>
      <c r="T150" s="1227"/>
      <c r="U150" s="1228"/>
      <c r="V150" s="580"/>
      <c r="W150" s="1202"/>
      <c r="X150" s="587"/>
      <c r="Y150" s="587"/>
      <c r="Z150" s="587"/>
      <c r="AA150" s="587"/>
      <c r="AB150" s="587"/>
      <c r="AC150" s="587"/>
      <c r="AD150" s="587"/>
      <c r="AE150" s="587"/>
      <c r="AF150" s="587"/>
      <c r="AG150" s="587"/>
      <c r="AH150" s="587"/>
    </row>
    <row r="151" spans="1:35" s="524" customFormat="1" ht="15" customHeight="1">
      <c r="A151" s="1232"/>
      <c r="B151" s="1232"/>
      <c r="C151" s="1232"/>
      <c r="D151" s="1232"/>
      <c r="E151" s="1232"/>
      <c r="F151" s="1232"/>
      <c r="G151" s="962"/>
      <c r="H151" s="960"/>
      <c r="I151" s="1232"/>
      <c r="J151" s="1232"/>
      <c r="K151" s="967"/>
      <c r="L151" s="540"/>
      <c r="M151" s="558" t="s">
        <v>25</v>
      </c>
      <c r="N151" s="553"/>
      <c r="O151" s="547"/>
      <c r="P151" s="547"/>
      <c r="Q151" s="547"/>
      <c r="R151" s="575"/>
      <c r="S151" s="566"/>
      <c r="T151" s="565"/>
      <c r="U151" s="553"/>
      <c r="V151" s="562"/>
      <c r="W151" s="1202"/>
      <c r="X151" s="589"/>
      <c r="Y151" s="589"/>
      <c r="Z151" s="589"/>
      <c r="AA151" s="589"/>
      <c r="AB151" s="589"/>
      <c r="AC151" s="589"/>
      <c r="AD151" s="589"/>
      <c r="AE151" s="589"/>
      <c r="AF151" s="589"/>
      <c r="AG151" s="589"/>
      <c r="AH151" s="589"/>
    </row>
    <row r="152" spans="1:35" s="524" customFormat="1" ht="15" customHeight="1">
      <c r="A152" s="1232"/>
      <c r="B152" s="1232"/>
      <c r="C152" s="1232"/>
      <c r="D152" s="1232"/>
      <c r="E152" s="1232"/>
      <c r="F152" s="962"/>
      <c r="G152" s="962"/>
      <c r="H152" s="960"/>
      <c r="I152" s="1232"/>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2"/>
      <c r="B153" s="1232"/>
      <c r="C153" s="1232"/>
      <c r="D153" s="1232"/>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2"/>
      <c r="B154" s="1232"/>
      <c r="C154" s="1232"/>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2"/>
      <c r="B155" s="1232"/>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2"/>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32">
        <v>1</v>
      </c>
      <c r="B161" s="903"/>
      <c r="C161" s="903"/>
      <c r="D161" s="903"/>
      <c r="E161" s="904"/>
      <c r="F161" s="905"/>
      <c r="G161" s="905"/>
      <c r="H161" s="905"/>
      <c r="I161" s="906"/>
      <c r="J161" s="901"/>
      <c r="K161" s="908"/>
      <c r="L161" s="595" t="e">
        <f ca="1">mergeValue(A161)</f>
        <v>#NAME?</v>
      </c>
      <c r="M161" s="643" t="s">
        <v>20</v>
      </c>
      <c r="N161" s="582"/>
      <c r="O161" s="1285"/>
      <c r="P161" s="1286"/>
      <c r="Q161" s="1286"/>
      <c r="R161" s="1286"/>
      <c r="S161" s="1286"/>
      <c r="T161" s="1286"/>
      <c r="U161" s="1286"/>
      <c r="V161" s="1287"/>
      <c r="W161" s="632" t="s">
        <v>476</v>
      </c>
      <c r="X161" s="587"/>
      <c r="Y161" s="587"/>
      <c r="Z161" s="587"/>
      <c r="AA161" s="587"/>
      <c r="AB161" s="587"/>
      <c r="AC161" s="587"/>
      <c r="AD161" s="587"/>
      <c r="AE161" s="587"/>
      <c r="AF161" s="587"/>
      <c r="AG161" s="587"/>
    </row>
    <row r="162" spans="1:33" s="525" customFormat="1" ht="22.5">
      <c r="A162" s="1232"/>
      <c r="B162" s="1232">
        <v>1</v>
      </c>
      <c r="C162" s="903"/>
      <c r="D162" s="903"/>
      <c r="E162" s="905"/>
      <c r="F162" s="905"/>
      <c r="G162" s="905"/>
      <c r="H162" s="905"/>
      <c r="I162" s="900"/>
      <c r="J162" s="899"/>
      <c r="K162" s="902"/>
      <c r="L162" s="595" t="e">
        <f ca="1">mergeValue(A162) &amp;"."&amp; mergeValue(B162)</f>
        <v>#NAME?</v>
      </c>
      <c r="M162" s="548" t="s">
        <v>16</v>
      </c>
      <c r="N162" s="582"/>
      <c r="O162" s="1285"/>
      <c r="P162" s="1286"/>
      <c r="Q162" s="1286"/>
      <c r="R162" s="1286"/>
      <c r="S162" s="1286"/>
      <c r="T162" s="1286"/>
      <c r="U162" s="1286"/>
      <c r="V162" s="1287"/>
      <c r="W162" s="632" t="s">
        <v>477</v>
      </c>
      <c r="X162" s="587"/>
      <c r="Y162" s="587"/>
      <c r="Z162" s="587"/>
      <c r="AA162" s="587"/>
      <c r="AB162" s="587"/>
      <c r="AC162" s="587"/>
      <c r="AD162" s="587"/>
      <c r="AE162" s="587"/>
      <c r="AF162" s="587"/>
      <c r="AG162" s="587"/>
    </row>
    <row r="163" spans="1:33" s="525" customFormat="1" ht="22.5">
      <c r="A163" s="1232"/>
      <c r="B163" s="1232"/>
      <c r="C163" s="1232">
        <v>1</v>
      </c>
      <c r="D163" s="903"/>
      <c r="E163" s="905"/>
      <c r="F163" s="905"/>
      <c r="G163" s="905"/>
      <c r="H163" s="905"/>
      <c r="I163" s="907"/>
      <c r="J163" s="899"/>
      <c r="K163" s="902"/>
      <c r="L163" s="595" t="e">
        <f ca="1">mergeValue(A163) &amp;"."&amp; mergeValue(B163)&amp;"."&amp; mergeValue(C163)</f>
        <v>#NAME?</v>
      </c>
      <c r="M163" s="549" t="s">
        <v>7</v>
      </c>
      <c r="N163" s="582"/>
      <c r="O163" s="1285"/>
      <c r="P163" s="1286"/>
      <c r="Q163" s="1286"/>
      <c r="R163" s="1286"/>
      <c r="S163" s="1286"/>
      <c r="T163" s="1286"/>
      <c r="U163" s="1286"/>
      <c r="V163" s="1287"/>
      <c r="W163" s="632" t="s">
        <v>633</v>
      </c>
      <c r="X163" s="587"/>
      <c r="Y163" s="587"/>
      <c r="Z163" s="587"/>
      <c r="AA163" s="587"/>
      <c r="AB163" s="587"/>
      <c r="AC163" s="587"/>
      <c r="AD163" s="587"/>
      <c r="AE163" s="587"/>
      <c r="AF163" s="587"/>
      <c r="AG163" s="587"/>
    </row>
    <row r="164" spans="1:33" s="525" customFormat="1" ht="22.5">
      <c r="A164" s="1232"/>
      <c r="B164" s="1232"/>
      <c r="C164" s="1232"/>
      <c r="D164" s="1232">
        <v>1</v>
      </c>
      <c r="E164" s="905"/>
      <c r="F164" s="905"/>
      <c r="G164" s="905"/>
      <c r="H164" s="905"/>
      <c r="I164" s="907"/>
      <c r="J164" s="899"/>
      <c r="K164" s="902"/>
      <c r="L164" s="595" t="e">
        <f ca="1">mergeValue(A164) &amp;"."&amp; mergeValue(B164)&amp;"."&amp; mergeValue(C164)&amp;"."&amp; mergeValue(D164)</f>
        <v>#NAME?</v>
      </c>
      <c r="M164" s="550" t="s">
        <v>22</v>
      </c>
      <c r="N164" s="582"/>
      <c r="O164" s="1285"/>
      <c r="P164" s="1286"/>
      <c r="Q164" s="1286"/>
      <c r="R164" s="1286"/>
      <c r="S164" s="1286"/>
      <c r="T164" s="1286"/>
      <c r="U164" s="1286"/>
      <c r="V164" s="1287"/>
      <c r="W164" s="632" t="s">
        <v>634</v>
      </c>
      <c r="X164" s="587"/>
      <c r="Y164" s="587"/>
      <c r="Z164" s="587"/>
      <c r="AA164" s="587"/>
      <c r="AB164" s="587"/>
      <c r="AC164" s="587"/>
      <c r="AD164" s="587"/>
      <c r="AE164" s="587"/>
      <c r="AF164" s="587"/>
      <c r="AG164" s="587"/>
    </row>
    <row r="165" spans="1:33" s="525" customFormat="1" ht="101.25">
      <c r="A165" s="1232"/>
      <c r="B165" s="1232"/>
      <c r="C165" s="1232"/>
      <c r="D165" s="1232"/>
      <c r="E165" s="1232">
        <v>1</v>
      </c>
      <c r="F165" s="905"/>
      <c r="G165" s="905"/>
      <c r="H165" s="903">
        <v>1</v>
      </c>
      <c r="I165" s="1232">
        <v>1</v>
      </c>
      <c r="J165" s="905"/>
      <c r="K165" s="910"/>
      <c r="L165" s="595" t="e">
        <f ca="1">mergeValue(A165) &amp;"."&amp; mergeValue(B165)&amp;"."&amp; mergeValue(C165)&amp;"."&amp; mergeValue(D165)&amp;"."&amp; mergeValue(E165)</f>
        <v>#NAME?</v>
      </c>
      <c r="M165" s="556" t="s">
        <v>9</v>
      </c>
      <c r="N165" s="583"/>
      <c r="O165" s="1235"/>
      <c r="P165" s="1236"/>
      <c r="Q165" s="1236"/>
      <c r="R165" s="1236"/>
      <c r="S165" s="1236"/>
      <c r="T165" s="1236"/>
      <c r="U165" s="1236"/>
      <c r="V165" s="1237"/>
      <c r="W165" s="632" t="s">
        <v>638</v>
      </c>
      <c r="X165" s="587"/>
      <c r="Y165" s="587"/>
      <c r="Z165" s="587"/>
      <c r="AA165" s="587"/>
      <c r="AB165" s="587"/>
      <c r="AC165" s="587"/>
      <c r="AD165" s="587"/>
      <c r="AE165" s="587"/>
      <c r="AF165" s="587"/>
      <c r="AG165" s="587"/>
    </row>
    <row r="166" spans="1:33" s="525" customFormat="1" ht="90">
      <c r="A166" s="1232"/>
      <c r="B166" s="1232"/>
      <c r="C166" s="1232"/>
      <c r="D166" s="1232"/>
      <c r="E166" s="1232"/>
      <c r="F166" s="1232">
        <v>1</v>
      </c>
      <c r="G166" s="903"/>
      <c r="H166" s="903"/>
      <c r="I166" s="1232"/>
      <c r="J166" s="1232">
        <v>1</v>
      </c>
      <c r="K166" s="911"/>
      <c r="L166" s="595" t="e">
        <f ca="1">mergeValue(A166) &amp;"."&amp; mergeValue(B166)&amp;"."&amp; mergeValue(C166)&amp;"."&amp; mergeValue(D166)&amp;"."&amp; mergeValue(E166)&amp;"."&amp; mergeValue(F166)</f>
        <v>#NAME?</v>
      </c>
      <c r="M166" s="557" t="s">
        <v>10</v>
      </c>
      <c r="N166" s="583"/>
      <c r="O166" s="1235"/>
      <c r="P166" s="1236"/>
      <c r="Q166" s="1236"/>
      <c r="R166" s="1236"/>
      <c r="S166" s="1236"/>
      <c r="T166" s="1236"/>
      <c r="U166" s="1236"/>
      <c r="V166" s="1237"/>
      <c r="W166" s="632" t="s">
        <v>636</v>
      </c>
      <c r="X166" s="587"/>
      <c r="Y166" s="591" t="e">
        <f ca="1">strCheckUnique(Z166:Z169)</f>
        <v>#NAME?</v>
      </c>
      <c r="Z166" s="587"/>
      <c r="AA166" s="591" t="str">
        <f>IF(O166="","",O166 &amp; ":_")</f>
        <v/>
      </c>
      <c r="AB166" s="587"/>
      <c r="AC166" s="587"/>
      <c r="AD166" s="587"/>
      <c r="AE166" s="587"/>
      <c r="AF166" s="587"/>
      <c r="AG166" s="587"/>
    </row>
    <row r="167" spans="1:33" s="525" customFormat="1" ht="188.25" customHeight="1">
      <c r="A167" s="1232"/>
      <c r="B167" s="1232"/>
      <c r="C167" s="1232"/>
      <c r="D167" s="1232"/>
      <c r="E167" s="1232"/>
      <c r="F167" s="1232"/>
      <c r="G167" s="903">
        <v>1</v>
      </c>
      <c r="H167" s="903"/>
      <c r="I167" s="1232"/>
      <c r="J167" s="1232"/>
      <c r="K167" s="911">
        <v>1</v>
      </c>
      <c r="L167" s="595" t="e">
        <f ca="1">mergeValue(A167) &amp;"."&amp; mergeValue(B167)&amp;"."&amp; mergeValue(C167)&amp;"."&amp; mergeValue(D167)&amp;"."&amp; mergeValue(E167)&amp;"."&amp; mergeValue(F167)&amp;"."&amp; mergeValue(G167)</f>
        <v>#NAME?</v>
      </c>
      <c r="M167" s="1071"/>
      <c r="N167" s="588"/>
      <c r="O167" s="1080"/>
      <c r="P167" s="564"/>
      <c r="Q167" s="564"/>
      <c r="R167" s="1243"/>
      <c r="S167" s="1228" t="s">
        <v>84</v>
      </c>
      <c r="T167" s="1243"/>
      <c r="U167" s="1228" t="s">
        <v>84</v>
      </c>
      <c r="V167" s="580"/>
      <c r="W167" s="1202" t="s">
        <v>656</v>
      </c>
      <c r="X167" s="587" t="e">
        <f ca="1">strCheckDate(O168:V168)</f>
        <v>#NAME?</v>
      </c>
      <c r="Y167" s="591"/>
      <c r="Z167" s="591" t="str">
        <f>IF(M167="","",M167 )</f>
        <v/>
      </c>
      <c r="AA167" s="591"/>
      <c r="AB167" s="591"/>
      <c r="AC167" s="591"/>
      <c r="AD167" s="587"/>
      <c r="AE167" s="587"/>
      <c r="AF167" s="587"/>
      <c r="AG167" s="587"/>
    </row>
    <row r="168" spans="1:33" s="525" customFormat="1" ht="11.25" hidden="1" customHeight="1">
      <c r="A168" s="1232"/>
      <c r="B168" s="1232"/>
      <c r="C168" s="1232"/>
      <c r="D168" s="1232"/>
      <c r="E168" s="1232"/>
      <c r="F168" s="1232"/>
      <c r="G168" s="903"/>
      <c r="H168" s="903"/>
      <c r="I168" s="1232"/>
      <c r="J168" s="1232"/>
      <c r="K168" s="911"/>
      <c r="L168" s="602"/>
      <c r="M168" s="648"/>
      <c r="N168" s="588"/>
      <c r="O168" s="586"/>
      <c r="P168" s="564"/>
      <c r="Q168" s="586" t="str">
        <f>R167 &amp; "-" &amp; T167</f>
        <v>-</v>
      </c>
      <c r="R168" s="1227"/>
      <c r="S168" s="1228"/>
      <c r="T168" s="1227"/>
      <c r="U168" s="1228"/>
      <c r="V168" s="580"/>
      <c r="W168" s="1202"/>
      <c r="X168" s="587"/>
      <c r="Y168" s="587"/>
      <c r="Z168" s="587"/>
      <c r="AA168" s="587"/>
      <c r="AB168" s="587"/>
      <c r="AC168" s="587"/>
      <c r="AD168" s="587"/>
      <c r="AE168" s="587"/>
      <c r="AF168" s="587"/>
      <c r="AG168" s="587"/>
    </row>
    <row r="169" spans="1:33" s="524" customFormat="1" ht="15" customHeight="1">
      <c r="A169" s="1232"/>
      <c r="B169" s="1232"/>
      <c r="C169" s="1232"/>
      <c r="D169" s="1232"/>
      <c r="E169" s="1232"/>
      <c r="F169" s="1232"/>
      <c r="G169" s="905"/>
      <c r="H169" s="903"/>
      <c r="I169" s="1232"/>
      <c r="J169" s="1232"/>
      <c r="K169" s="910"/>
      <c r="L169" s="540"/>
      <c r="M169" s="559" t="s">
        <v>25</v>
      </c>
      <c r="N169" s="553"/>
      <c r="O169" s="547"/>
      <c r="P169" s="547"/>
      <c r="Q169" s="547"/>
      <c r="R169" s="575"/>
      <c r="S169" s="566"/>
      <c r="T169" s="565"/>
      <c r="U169" s="553"/>
      <c r="V169" s="562"/>
      <c r="W169" s="1202"/>
      <c r="X169" s="589"/>
      <c r="Y169" s="589"/>
      <c r="Z169" s="589"/>
      <c r="AA169" s="589"/>
      <c r="AB169" s="589"/>
      <c r="AC169" s="589"/>
      <c r="AD169" s="589"/>
      <c r="AE169" s="589"/>
      <c r="AF169" s="589"/>
      <c r="AG169" s="589"/>
    </row>
    <row r="170" spans="1:33" s="524" customFormat="1" ht="15" customHeight="1">
      <c r="A170" s="1232"/>
      <c r="B170" s="1232"/>
      <c r="C170" s="1232"/>
      <c r="D170" s="1232"/>
      <c r="E170" s="1232"/>
      <c r="F170" s="905"/>
      <c r="G170" s="905"/>
      <c r="H170" s="903"/>
      <c r="I170" s="1232"/>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2"/>
      <c r="B171" s="1232"/>
      <c r="C171" s="1232"/>
      <c r="D171" s="1232"/>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2"/>
      <c r="B172" s="1232"/>
      <c r="C172" s="1232"/>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2"/>
      <c r="B173" s="1232"/>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2"/>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32">
        <v>1</v>
      </c>
      <c r="B179" s="982"/>
      <c r="C179" s="982"/>
      <c r="D179" s="982"/>
      <c r="E179" s="982"/>
      <c r="F179" s="982"/>
      <c r="G179" s="983"/>
      <c r="H179" s="983"/>
      <c r="I179" s="985"/>
      <c r="J179" s="977"/>
      <c r="K179" s="977"/>
      <c r="L179" s="726" t="e">
        <f ca="1">mergeValue(A179)</f>
        <v>#NAME?</v>
      </c>
      <c r="M179" s="643" t="s">
        <v>20</v>
      </c>
      <c r="N179" s="718"/>
      <c r="O179" s="1285"/>
      <c r="P179" s="1286"/>
      <c r="Q179" s="1286"/>
      <c r="R179" s="1286"/>
      <c r="S179" s="1286"/>
      <c r="T179" s="1286"/>
      <c r="U179" s="1286"/>
      <c r="V179" s="1286"/>
      <c r="W179" s="1287"/>
      <c r="X179" s="719" t="s">
        <v>476</v>
      </c>
      <c r="Y179" s="721"/>
      <c r="Z179" s="721"/>
      <c r="AA179" s="721"/>
      <c r="AB179" s="721"/>
      <c r="AC179" s="721"/>
      <c r="AD179" s="721"/>
      <c r="AE179" s="721"/>
      <c r="AF179" s="721"/>
      <c r="AG179" s="721"/>
    </row>
    <row r="180" spans="1:47" s="687" customFormat="1" ht="22.5">
      <c r="A180" s="1232"/>
      <c r="B180" s="1232">
        <v>1</v>
      </c>
      <c r="C180" s="982"/>
      <c r="D180" s="982"/>
      <c r="E180" s="982"/>
      <c r="F180" s="982"/>
      <c r="G180" s="987"/>
      <c r="H180" s="984"/>
      <c r="I180" s="989"/>
      <c r="J180" s="974"/>
      <c r="K180" s="973"/>
      <c r="L180" s="726" t="e">
        <f ca="1">mergeValue(A180) &amp;"."&amp; mergeValue(B180)</f>
        <v>#NAME?</v>
      </c>
      <c r="M180" s="694" t="s">
        <v>16</v>
      </c>
      <c r="N180" s="718"/>
      <c r="O180" s="1285"/>
      <c r="P180" s="1286"/>
      <c r="Q180" s="1286"/>
      <c r="R180" s="1286"/>
      <c r="S180" s="1286"/>
      <c r="T180" s="1286"/>
      <c r="U180" s="1286"/>
      <c r="V180" s="1286"/>
      <c r="W180" s="1287"/>
      <c r="X180" s="719" t="s">
        <v>477</v>
      </c>
      <c r="Y180" s="721"/>
      <c r="Z180" s="721"/>
      <c r="AA180" s="721"/>
      <c r="AB180" s="721"/>
      <c r="AC180" s="721"/>
      <c r="AD180" s="721"/>
      <c r="AE180" s="721"/>
      <c r="AF180" s="721"/>
      <c r="AG180" s="721"/>
    </row>
    <row r="181" spans="1:47" s="687" customFormat="1" ht="22.5">
      <c r="A181" s="1232"/>
      <c r="B181" s="1232"/>
      <c r="C181" s="1232">
        <v>1</v>
      </c>
      <c r="D181" s="982"/>
      <c r="E181" s="982"/>
      <c r="F181" s="982"/>
      <c r="G181" s="987"/>
      <c r="H181" s="984"/>
      <c r="I181" s="990"/>
      <c r="J181" s="974"/>
      <c r="K181" s="973"/>
      <c r="L181" s="726" t="e">
        <f ca="1">mergeValue(A181) &amp;"."&amp; mergeValue(B181)&amp;"."&amp; mergeValue(C181)</f>
        <v>#NAME?</v>
      </c>
      <c r="M181" s="695" t="s">
        <v>7</v>
      </c>
      <c r="N181" s="718"/>
      <c r="O181" s="1285"/>
      <c r="P181" s="1286"/>
      <c r="Q181" s="1286"/>
      <c r="R181" s="1286"/>
      <c r="S181" s="1286"/>
      <c r="T181" s="1286"/>
      <c r="U181" s="1286"/>
      <c r="V181" s="1286"/>
      <c r="W181" s="1287"/>
      <c r="X181" s="719" t="s">
        <v>633</v>
      </c>
      <c r="Y181" s="721"/>
      <c r="Z181" s="721"/>
      <c r="AA181" s="721"/>
      <c r="AB181" s="721"/>
      <c r="AC181" s="721"/>
      <c r="AD181" s="721"/>
      <c r="AE181" s="721"/>
      <c r="AF181" s="721"/>
      <c r="AG181" s="721"/>
    </row>
    <row r="182" spans="1:47" s="687" customFormat="1" ht="22.5">
      <c r="A182" s="1232"/>
      <c r="B182" s="1232"/>
      <c r="C182" s="1232"/>
      <c r="D182" s="1232">
        <v>1</v>
      </c>
      <c r="E182" s="982"/>
      <c r="F182" s="982"/>
      <c r="G182" s="987"/>
      <c r="H182" s="984"/>
      <c r="I182" s="990"/>
      <c r="J182" s="988"/>
      <c r="K182" s="973"/>
      <c r="L182" s="726" t="e">
        <f ca="1">mergeValue(A182) &amp;"."&amp; mergeValue(B182)&amp;"."&amp; mergeValue(C182)&amp;"."&amp; mergeValue(D182)</f>
        <v>#NAME?</v>
      </c>
      <c r="M182" s="696" t="s">
        <v>22</v>
      </c>
      <c r="N182" s="718"/>
      <c r="O182" s="1285"/>
      <c r="P182" s="1286"/>
      <c r="Q182" s="1286"/>
      <c r="R182" s="1286"/>
      <c r="S182" s="1286"/>
      <c r="T182" s="1286"/>
      <c r="U182" s="1286"/>
      <c r="V182" s="1286"/>
      <c r="W182" s="1287"/>
      <c r="X182" s="719" t="s">
        <v>687</v>
      </c>
      <c r="Y182" s="721"/>
      <c r="Z182" s="721"/>
      <c r="AA182" s="721"/>
      <c r="AB182" s="721"/>
      <c r="AC182" s="721"/>
      <c r="AD182" s="721"/>
      <c r="AE182" s="721"/>
      <c r="AF182" s="721"/>
      <c r="AG182" s="721"/>
    </row>
    <row r="183" spans="1:47" s="687" customFormat="1" ht="56.25" customHeight="1">
      <c r="A183" s="1232"/>
      <c r="B183" s="1232"/>
      <c r="C183" s="1232"/>
      <c r="D183" s="1232"/>
      <c r="E183" s="982">
        <v>1</v>
      </c>
      <c r="F183" s="982"/>
      <c r="G183" s="987"/>
      <c r="H183" s="984"/>
      <c r="I183" s="990"/>
      <c r="J183" s="988"/>
      <c r="K183" s="978"/>
      <c r="L183" s="726" t="e">
        <f ca="1">mergeValue(A183) &amp;"."&amp; mergeValue(B183)&amp;"."&amp; mergeValue(C183)&amp;"."&amp; mergeValue(D183)&amp;"."&amp; mergeValue(E183)</f>
        <v>#NAME?</v>
      </c>
      <c r="M183" s="1074"/>
      <c r="N183" s="692"/>
      <c r="O183" s="1076"/>
      <c r="P183" s="1077"/>
      <c r="Q183" s="673"/>
      <c r="R183" s="673"/>
      <c r="S183" s="1093"/>
      <c r="T183" s="652" t="s">
        <v>84</v>
      </c>
      <c r="U183" s="1093"/>
      <c r="V183" s="652" t="s">
        <v>84</v>
      </c>
      <c r="W183" s="729"/>
      <c r="X183" s="719" t="s">
        <v>688</v>
      </c>
      <c r="Y183" s="721" t="e">
        <f ca="1">strCheckDateTwo(N183:W183)</f>
        <v>#NAME?</v>
      </c>
      <c r="Z183" s="721"/>
      <c r="AA183" s="721"/>
      <c r="AB183" s="721"/>
      <c r="AC183" s="721"/>
      <c r="AD183" s="721"/>
      <c r="AE183" s="721"/>
      <c r="AF183" s="721"/>
      <c r="AG183" s="721"/>
    </row>
    <row r="184" spans="1:47" s="687" customFormat="1" ht="14.25" hidden="1" customHeight="1">
      <c r="A184" s="1232"/>
      <c r="B184" s="1232"/>
      <c r="C184" s="1232"/>
      <c r="D184" s="1232"/>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2"/>
      <c r="B185" s="1232"/>
      <c r="C185" s="1232"/>
      <c r="D185" s="1232"/>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2"/>
      <c r="B186" s="1232"/>
      <c r="C186" s="1232"/>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2"/>
      <c r="B187" s="1232"/>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2"/>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32">
        <v>1</v>
      </c>
      <c r="B193" s="1017"/>
      <c r="C193" s="1017"/>
      <c r="D193" s="1017"/>
      <c r="E193" s="1017"/>
      <c r="F193" s="1010"/>
      <c r="G193" s="1016"/>
      <c r="H193" s="1016"/>
      <c r="I193" s="998"/>
      <c r="J193" s="997"/>
      <c r="K193" s="997"/>
      <c r="L193" s="726" t="e">
        <f ca="1">mergeValue(A193)</f>
        <v>#NAME?</v>
      </c>
      <c r="M193" s="643" t="s">
        <v>20</v>
      </c>
      <c r="N193" s="1313"/>
      <c r="O193" s="1314"/>
      <c r="P193" s="1314"/>
      <c r="Q193" s="1314"/>
      <c r="R193" s="1314"/>
      <c r="S193" s="1314"/>
      <c r="T193" s="1314"/>
      <c r="U193" s="1314"/>
      <c r="V193" s="1314"/>
      <c r="W193" s="1314"/>
      <c r="X193" s="1314"/>
      <c r="Y193" s="1314"/>
      <c r="Z193" s="1314"/>
      <c r="AA193" s="1314"/>
      <c r="AB193" s="1314"/>
      <c r="AC193" s="1314"/>
      <c r="AD193" s="1314"/>
      <c r="AE193" s="1314"/>
      <c r="AF193" s="1315"/>
      <c r="AG193" s="719" t="s">
        <v>476</v>
      </c>
      <c r="AH193" s="721"/>
      <c r="AI193" s="721"/>
      <c r="AJ193" s="721"/>
      <c r="AK193" s="721"/>
      <c r="AL193" s="721"/>
      <c r="AM193" s="721"/>
      <c r="AN193" s="721"/>
      <c r="AO193" s="721"/>
      <c r="AP193" s="721"/>
      <c r="AQ193" s="721"/>
      <c r="AR193" s="721"/>
    </row>
    <row r="194" spans="1:46" s="687" customFormat="1" ht="22.5">
      <c r="A194" s="1232"/>
      <c r="B194" s="1232">
        <v>1</v>
      </c>
      <c r="C194" s="1017"/>
      <c r="D194" s="1017"/>
      <c r="E194" s="1017"/>
      <c r="F194" s="1010"/>
      <c r="G194" s="1019"/>
      <c r="H194" s="1020"/>
      <c r="I194" s="999"/>
      <c r="J194" s="994"/>
      <c r="K194" s="992"/>
      <c r="L194" s="726" t="e">
        <f ca="1">mergeValue(A194) &amp;"."&amp; mergeValue(B194)</f>
        <v>#NAME?</v>
      </c>
      <c r="M194" s="694" t="s">
        <v>16</v>
      </c>
      <c r="N194" s="1310"/>
      <c r="O194" s="1311"/>
      <c r="P194" s="1311"/>
      <c r="Q194" s="1311"/>
      <c r="R194" s="1311"/>
      <c r="S194" s="1311"/>
      <c r="T194" s="1311"/>
      <c r="U194" s="1311"/>
      <c r="V194" s="1311"/>
      <c r="W194" s="1311"/>
      <c r="X194" s="1311"/>
      <c r="Y194" s="1311"/>
      <c r="Z194" s="1311"/>
      <c r="AA194" s="1311"/>
      <c r="AB194" s="1311"/>
      <c r="AC194" s="1311"/>
      <c r="AD194" s="1311"/>
      <c r="AE194" s="1311"/>
      <c r="AF194" s="1312"/>
      <c r="AG194" s="719" t="s">
        <v>477</v>
      </c>
      <c r="AH194" s="721"/>
      <c r="AI194" s="721"/>
      <c r="AJ194" s="721"/>
      <c r="AK194" s="721"/>
      <c r="AL194" s="721"/>
      <c r="AM194" s="721"/>
      <c r="AN194" s="721"/>
      <c r="AO194" s="721"/>
      <c r="AP194" s="721"/>
      <c r="AQ194" s="721"/>
      <c r="AR194" s="721"/>
    </row>
    <row r="195" spans="1:46" s="687" customFormat="1" ht="22.5">
      <c r="A195" s="1232"/>
      <c r="B195" s="1232"/>
      <c r="C195" s="1232">
        <v>1</v>
      </c>
      <c r="D195" s="1017"/>
      <c r="E195" s="1017"/>
      <c r="F195" s="1010"/>
      <c r="G195" s="1019"/>
      <c r="H195" s="1020"/>
      <c r="I195" s="999"/>
      <c r="J195" s="994"/>
      <c r="K195" s="992"/>
      <c r="L195" s="726" t="e">
        <f ca="1">mergeValue(A195) &amp;"."&amp; mergeValue(B195)&amp;"."&amp; mergeValue(C195)</f>
        <v>#NAME?</v>
      </c>
      <c r="M195" s="695" t="s">
        <v>7</v>
      </c>
      <c r="N195" s="1310"/>
      <c r="O195" s="1311"/>
      <c r="P195" s="1311"/>
      <c r="Q195" s="1311"/>
      <c r="R195" s="1311"/>
      <c r="S195" s="1311"/>
      <c r="T195" s="1311"/>
      <c r="U195" s="1311"/>
      <c r="V195" s="1311"/>
      <c r="W195" s="1311"/>
      <c r="X195" s="1311"/>
      <c r="Y195" s="1311"/>
      <c r="Z195" s="1311"/>
      <c r="AA195" s="1311"/>
      <c r="AB195" s="1311"/>
      <c r="AC195" s="1311"/>
      <c r="AD195" s="1311"/>
      <c r="AE195" s="1311"/>
      <c r="AF195" s="1312"/>
      <c r="AG195" s="719" t="s">
        <v>633</v>
      </c>
      <c r="AH195" s="721"/>
      <c r="AI195" s="721"/>
      <c r="AJ195" s="721"/>
      <c r="AK195" s="721"/>
      <c r="AL195" s="721"/>
      <c r="AM195" s="721"/>
      <c r="AN195" s="721"/>
      <c r="AO195" s="721"/>
      <c r="AP195" s="721"/>
      <c r="AQ195" s="721"/>
      <c r="AR195" s="721"/>
    </row>
    <row r="196" spans="1:46" s="687" customFormat="1" ht="15" customHeight="1">
      <c r="A196" s="1232"/>
      <c r="B196" s="1232"/>
      <c r="C196" s="1232"/>
      <c r="D196" s="1232">
        <v>1</v>
      </c>
      <c r="E196" s="1017"/>
      <c r="F196" s="1010"/>
      <c r="G196" s="1019"/>
      <c r="H196" s="1020"/>
      <c r="I196" s="999"/>
      <c r="J196" s="994"/>
      <c r="K196" s="992"/>
      <c r="L196" s="726" t="e">
        <f ca="1">mergeValue(A196) &amp;"."&amp; mergeValue(B196)&amp;"."&amp; mergeValue(C196)&amp;"."&amp; mergeValue(D196)</f>
        <v>#NAME?</v>
      </c>
      <c r="M196" s="696" t="s">
        <v>22</v>
      </c>
      <c r="N196" s="1310"/>
      <c r="O196" s="1311"/>
      <c r="P196" s="1311"/>
      <c r="Q196" s="1311"/>
      <c r="R196" s="1311"/>
      <c r="S196" s="1311"/>
      <c r="T196" s="1311"/>
      <c r="U196" s="1311"/>
      <c r="V196" s="1311"/>
      <c r="W196" s="1311"/>
      <c r="X196" s="1311"/>
      <c r="Y196" s="1311"/>
      <c r="Z196" s="1311"/>
      <c r="AA196" s="1311"/>
      <c r="AB196" s="1311"/>
      <c r="AC196" s="1311"/>
      <c r="AD196" s="1311"/>
      <c r="AE196" s="1311"/>
      <c r="AF196" s="1312"/>
      <c r="AG196" s="719" t="s">
        <v>680</v>
      </c>
      <c r="AH196" s="721"/>
      <c r="AI196" s="721"/>
      <c r="AJ196" s="721"/>
      <c r="AK196" s="721"/>
      <c r="AL196" s="721"/>
      <c r="AM196" s="721"/>
      <c r="AN196" s="721"/>
      <c r="AO196" s="721"/>
      <c r="AP196" s="721"/>
      <c r="AQ196" s="721"/>
      <c r="AR196" s="721"/>
    </row>
    <row r="197" spans="1:46" s="687" customFormat="1" ht="17.100000000000001" customHeight="1">
      <c r="A197" s="1232"/>
      <c r="B197" s="1232"/>
      <c r="C197" s="1232"/>
      <c r="D197" s="1232"/>
      <c r="E197" s="1232">
        <v>1</v>
      </c>
      <c r="F197" s="1010"/>
      <c r="G197" s="1019"/>
      <c r="H197" s="1020"/>
      <c r="I197" s="1021"/>
      <c r="J197" s="1011"/>
      <c r="K197" s="1150"/>
      <c r="L197" s="1271" t="e">
        <f ca="1">mergeValue(A197) &amp;"."&amp; mergeValue(B197)&amp;"."&amp; mergeValue(C197)&amp;"."&amp; mergeValue(D197)&amp;"."&amp; mergeValue(E197)</f>
        <v>#NAME?</v>
      </c>
      <c r="M197" s="1272"/>
      <c r="N197" s="1228" t="s">
        <v>85</v>
      </c>
      <c r="O197" s="1266"/>
      <c r="P197" s="1262">
        <v>1</v>
      </c>
      <c r="Q197" s="1291"/>
      <c r="R197" s="1228" t="s">
        <v>85</v>
      </c>
      <c r="S197" s="1266"/>
      <c r="T197" s="1262">
        <v>1</v>
      </c>
      <c r="U197" s="1291"/>
      <c r="V197" s="1228" t="s">
        <v>85</v>
      </c>
      <c r="W197" s="703"/>
      <c r="X197" s="691">
        <v>1</v>
      </c>
      <c r="Y197" s="1098"/>
      <c r="Z197" s="673"/>
      <c r="AA197" s="673"/>
      <c r="AB197" s="1243"/>
      <c r="AC197" s="1228" t="s">
        <v>84</v>
      </c>
      <c r="AD197" s="1243"/>
      <c r="AE197" s="1228" t="s">
        <v>84</v>
      </c>
      <c r="AF197" s="717"/>
      <c r="AG197" s="1259" t="s">
        <v>681</v>
      </c>
      <c r="AH197" s="721" t="e">
        <f ca="1">strCheckDate(Z198:AF198)</f>
        <v>#NAME?</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2"/>
      <c r="B198" s="1232"/>
      <c r="C198" s="1232"/>
      <c r="D198" s="1232"/>
      <c r="E198" s="1232"/>
      <c r="F198" s="1010"/>
      <c r="G198" s="1019"/>
      <c r="H198" s="1020"/>
      <c r="I198" s="1021"/>
      <c r="J198" s="1011"/>
      <c r="K198" s="1150"/>
      <c r="L198" s="1271"/>
      <c r="M198" s="1272"/>
      <c r="N198" s="1228"/>
      <c r="O198" s="1266"/>
      <c r="P198" s="1262"/>
      <c r="Q198" s="1291"/>
      <c r="R198" s="1228"/>
      <c r="S198" s="1266"/>
      <c r="T198" s="1262"/>
      <c r="U198" s="1291"/>
      <c r="V198" s="1228"/>
      <c r="W198" s="728"/>
      <c r="X198" s="707"/>
      <c r="Y198" s="707"/>
      <c r="Z198" s="709"/>
      <c r="AA198" s="605" t="str">
        <f>AB197 &amp; "-" &amp; AD197</f>
        <v>-</v>
      </c>
      <c r="AB198" s="1227"/>
      <c r="AC198" s="1228"/>
      <c r="AD198" s="1227"/>
      <c r="AE198" s="1228"/>
      <c r="AF198" s="675"/>
      <c r="AG198" s="1260"/>
      <c r="AH198" s="721"/>
      <c r="AI198" s="724"/>
      <c r="AJ198" s="724"/>
      <c r="AK198" s="724"/>
      <c r="AL198" s="724"/>
      <c r="AM198" s="724"/>
      <c r="AN198" s="724"/>
      <c r="AO198" s="721"/>
      <c r="AP198" s="721"/>
      <c r="AQ198" s="721"/>
      <c r="AR198" s="721"/>
    </row>
    <row r="199" spans="1:46" s="687" customFormat="1" ht="17.100000000000001" customHeight="1">
      <c r="A199" s="1232"/>
      <c r="B199" s="1232"/>
      <c r="C199" s="1232"/>
      <c r="D199" s="1232"/>
      <c r="E199" s="1232"/>
      <c r="F199" s="1010"/>
      <c r="G199" s="1019"/>
      <c r="H199" s="1020"/>
      <c r="I199" s="1021"/>
      <c r="J199" s="1011"/>
      <c r="K199" s="1150"/>
      <c r="L199" s="1271"/>
      <c r="M199" s="1272"/>
      <c r="N199" s="1228"/>
      <c r="O199" s="1266"/>
      <c r="P199" s="1262"/>
      <c r="Q199" s="1291"/>
      <c r="R199" s="1228"/>
      <c r="S199" s="604"/>
      <c r="T199" s="700"/>
      <c r="U199" s="707"/>
      <c r="V199" s="708"/>
      <c r="W199" s="708"/>
      <c r="X199" s="708"/>
      <c r="Y199" s="708"/>
      <c r="Z199" s="709"/>
      <c r="AA199" s="709"/>
      <c r="AB199" s="710"/>
      <c r="AC199" s="706"/>
      <c r="AD199" s="706"/>
      <c r="AE199" s="710"/>
      <c r="AF199" s="706"/>
      <c r="AG199" s="1260"/>
      <c r="AH199" s="721"/>
      <c r="AI199" s="724"/>
      <c r="AJ199" s="724"/>
      <c r="AK199" s="724"/>
      <c r="AL199" s="724"/>
      <c r="AM199" s="724"/>
      <c r="AN199" s="724"/>
      <c r="AO199" s="721"/>
      <c r="AP199" s="721"/>
      <c r="AQ199" s="721"/>
      <c r="AR199" s="721"/>
    </row>
    <row r="200" spans="1:46" s="687" customFormat="1" ht="17.100000000000001" customHeight="1">
      <c r="A200" s="1232"/>
      <c r="B200" s="1232"/>
      <c r="C200" s="1232"/>
      <c r="D200" s="1232"/>
      <c r="E200" s="1232"/>
      <c r="F200" s="1010"/>
      <c r="G200" s="1019"/>
      <c r="H200" s="1020"/>
      <c r="I200" s="1021"/>
      <c r="J200" s="1011"/>
      <c r="K200" s="1150"/>
      <c r="L200" s="1271"/>
      <c r="M200" s="1272"/>
      <c r="N200" s="1228"/>
      <c r="O200" s="711"/>
      <c r="P200" s="713"/>
      <c r="Q200" s="712"/>
      <c r="R200" s="708"/>
      <c r="S200" s="708"/>
      <c r="T200" s="708"/>
      <c r="U200" s="708"/>
      <c r="V200" s="708"/>
      <c r="W200" s="708"/>
      <c r="X200" s="708"/>
      <c r="Y200" s="708"/>
      <c r="Z200" s="709"/>
      <c r="AA200" s="709"/>
      <c r="AB200" s="710"/>
      <c r="AC200" s="706"/>
      <c r="AD200" s="706"/>
      <c r="AE200" s="710"/>
      <c r="AF200" s="706"/>
      <c r="AG200" s="1260"/>
      <c r="AH200" s="721"/>
      <c r="AI200" s="724"/>
      <c r="AJ200" s="724"/>
      <c r="AK200" s="724"/>
      <c r="AL200" s="724"/>
      <c r="AM200" s="724"/>
      <c r="AN200" s="724"/>
      <c r="AO200" s="721"/>
      <c r="AP200" s="721"/>
      <c r="AQ200" s="721"/>
      <c r="AR200" s="721"/>
    </row>
    <row r="201" spans="1:46" s="686" customFormat="1" ht="15" customHeight="1">
      <c r="A201" s="1232"/>
      <c r="B201" s="1232"/>
      <c r="C201" s="1232"/>
      <c r="D201" s="1232"/>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1"/>
      <c r="AH201" s="723"/>
      <c r="AI201" s="723"/>
      <c r="AJ201" s="725"/>
      <c r="AK201" s="725"/>
      <c r="AL201" s="725"/>
      <c r="AM201" s="725"/>
      <c r="AN201" s="725"/>
      <c r="AO201" s="723"/>
      <c r="AP201" s="723"/>
      <c r="AQ201" s="723"/>
      <c r="AR201" s="723"/>
    </row>
    <row r="202" spans="1:46" s="686" customFormat="1" ht="15" customHeight="1">
      <c r="A202" s="1232"/>
      <c r="B202" s="1232"/>
      <c r="C202" s="1232"/>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2"/>
      <c r="B203" s="1232"/>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2"/>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4"/>
      <c r="R207" s="157"/>
      <c r="S207" s="157"/>
      <c r="T207" s="157"/>
      <c r="U207" s="1234"/>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4"/>
      <c r="R208" s="157"/>
      <c r="S208" s="157"/>
      <c r="T208" s="157"/>
      <c r="U208" s="1234"/>
      <c r="V208" s="157"/>
      <c r="W208" s="157"/>
      <c r="X208" s="157"/>
      <c r="Y208" s="157"/>
      <c r="Z208" s="157"/>
      <c r="AA208" s="157"/>
      <c r="AB208" s="157"/>
      <c r="AC208" s="157"/>
    </row>
    <row r="209" spans="1:83" ht="15" customHeight="1">
      <c r="G209" s="156"/>
      <c r="H209" s="157"/>
      <c r="I209" s="157"/>
      <c r="J209" s="85"/>
      <c r="K209" s="157"/>
      <c r="L209" s="157"/>
      <c r="M209" s="157"/>
      <c r="N209" s="157"/>
      <c r="O209" s="157"/>
      <c r="Q209" s="1234"/>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16" t="s">
        <v>85</v>
      </c>
      <c r="O211" s="1266"/>
      <c r="P211" s="1262">
        <v>1</v>
      </c>
      <c r="Q211" s="1288"/>
      <c r="R211" s="1228" t="s">
        <v>84</v>
      </c>
      <c r="S211" s="1317"/>
      <c r="T211" s="1308">
        <v>1</v>
      </c>
      <c r="U211" s="1235"/>
      <c r="V211" s="1228"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16"/>
      <c r="O212" s="1266"/>
      <c r="P212" s="1262"/>
      <c r="Q212" s="1288"/>
      <c r="R212" s="1228"/>
      <c r="S212" s="1318"/>
      <c r="T212" s="1309"/>
      <c r="U212" s="1235"/>
      <c r="V212" s="1228"/>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16"/>
      <c r="O213" s="1266"/>
      <c r="P213" s="1262"/>
      <c r="Q213" s="1288"/>
      <c r="R213" s="1228"/>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28"/>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32">
        <v>1</v>
      </c>
      <c r="B220" s="885"/>
      <c r="C220" s="885"/>
      <c r="D220" s="885"/>
      <c r="E220" s="886"/>
      <c r="F220" s="887"/>
      <c r="G220" s="887"/>
      <c r="H220" s="887"/>
      <c r="I220" s="888"/>
      <c r="J220" s="883"/>
      <c r="K220" s="890"/>
      <c r="L220" s="783" t="e">
        <f ca="1">mergeValue(A220)</f>
        <v>#NAME?</v>
      </c>
      <c r="M220" s="643" t="s">
        <v>20</v>
      </c>
      <c r="N220" s="648"/>
      <c r="O220" s="1282"/>
      <c r="P220" s="1283"/>
      <c r="Q220" s="1283"/>
      <c r="R220" s="1283"/>
      <c r="S220" s="1283"/>
      <c r="T220" s="1283"/>
      <c r="U220" s="1283"/>
      <c r="V220" s="1284"/>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32"/>
      <c r="B221" s="1232">
        <v>1</v>
      </c>
      <c r="C221" s="885"/>
      <c r="D221" s="885"/>
      <c r="E221" s="887"/>
      <c r="F221" s="887"/>
      <c r="G221" s="887"/>
      <c r="H221" s="887"/>
      <c r="I221" s="882"/>
      <c r="J221" s="881"/>
      <c r="K221" s="884"/>
      <c r="L221" s="783" t="e">
        <f ca="1">mergeValue(A221) &amp;"."&amp; mergeValue(B221)</f>
        <v>#NAME?</v>
      </c>
      <c r="M221" s="694" t="s">
        <v>16</v>
      </c>
      <c r="N221" s="648"/>
      <c r="O221" s="1282"/>
      <c r="P221" s="1283"/>
      <c r="Q221" s="1283"/>
      <c r="R221" s="1283"/>
      <c r="S221" s="1283"/>
      <c r="T221" s="1283"/>
      <c r="U221" s="1283"/>
      <c r="V221" s="1284"/>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32"/>
      <c r="B222" s="1232"/>
      <c r="C222" s="1232">
        <v>1</v>
      </c>
      <c r="D222" s="885"/>
      <c r="E222" s="887"/>
      <c r="F222" s="887"/>
      <c r="G222" s="887"/>
      <c r="H222" s="887"/>
      <c r="I222" s="889"/>
      <c r="J222" s="881"/>
      <c r="K222" s="884"/>
      <c r="L222" s="783" t="e">
        <f ca="1">mergeValue(A222) &amp;"."&amp; mergeValue(B222)&amp;"."&amp; mergeValue(C222)</f>
        <v>#NAME?</v>
      </c>
      <c r="M222" s="695" t="s">
        <v>7</v>
      </c>
      <c r="N222" s="648"/>
      <c r="O222" s="1282"/>
      <c r="P222" s="1283"/>
      <c r="Q222" s="1283"/>
      <c r="R222" s="1283"/>
      <c r="S222" s="1283"/>
      <c r="T222" s="1283"/>
      <c r="U222" s="1283"/>
      <c r="V222" s="1284"/>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32"/>
      <c r="B223" s="1232"/>
      <c r="C223" s="1232"/>
      <c r="D223" s="1232">
        <v>1</v>
      </c>
      <c r="E223" s="887"/>
      <c r="F223" s="887"/>
      <c r="G223" s="887"/>
      <c r="H223" s="887"/>
      <c r="I223" s="889"/>
      <c r="J223" s="881"/>
      <c r="K223" s="884"/>
      <c r="L223" s="783" t="e">
        <f ca="1">mergeValue(A223) &amp;"."&amp; mergeValue(B223)&amp;"."&amp; mergeValue(C223)&amp;"."&amp; mergeValue(D223)</f>
        <v>#NAME?</v>
      </c>
      <c r="M223" s="696" t="s">
        <v>22</v>
      </c>
      <c r="N223" s="648"/>
      <c r="O223" s="1282"/>
      <c r="P223" s="1283"/>
      <c r="Q223" s="1283"/>
      <c r="R223" s="1283"/>
      <c r="S223" s="1283"/>
      <c r="T223" s="1283"/>
      <c r="U223" s="1283"/>
      <c r="V223" s="1284"/>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32"/>
      <c r="B224" s="1232"/>
      <c r="C224" s="1232"/>
      <c r="D224" s="1232"/>
      <c r="E224" s="1232">
        <v>1</v>
      </c>
      <c r="F224" s="887"/>
      <c r="G224" s="887"/>
      <c r="H224" s="885">
        <v>1</v>
      </c>
      <c r="I224" s="1232">
        <v>1</v>
      </c>
      <c r="J224" s="887"/>
      <c r="K224" s="892"/>
      <c r="L224" s="783" t="e">
        <f ca="1">mergeValue(A224) &amp;"."&amp; mergeValue(B224)&amp;"."&amp; mergeValue(C224)&amp;"."&amp; mergeValue(D224)&amp;"."&amp; mergeValue(E224)</f>
        <v>#NAME?</v>
      </c>
      <c r="M224" s="556" t="s">
        <v>9</v>
      </c>
      <c r="N224" s="648"/>
      <c r="O224" s="1235"/>
      <c r="P224" s="1236"/>
      <c r="Q224" s="1236"/>
      <c r="R224" s="1236"/>
      <c r="S224" s="1236"/>
      <c r="T224" s="1236"/>
      <c r="U224" s="1236"/>
      <c r="V224" s="1237"/>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43" s="801" customFormat="1" ht="90">
      <c r="A225" s="1232"/>
      <c r="B225" s="1232"/>
      <c r="C225" s="1232"/>
      <c r="D225" s="1232"/>
      <c r="E225" s="1232"/>
      <c r="F225" s="1232">
        <v>1</v>
      </c>
      <c r="G225" s="885"/>
      <c r="H225" s="885"/>
      <c r="I225" s="1232"/>
      <c r="J225" s="1232">
        <v>1</v>
      </c>
      <c r="K225" s="893"/>
      <c r="L225" s="783" t="e">
        <f ca="1">mergeValue(A225) &amp;"."&amp; mergeValue(B225)&amp;"."&amp; mergeValue(C225)&amp;"."&amp; mergeValue(D225)&amp;"."&amp; mergeValue(E225)&amp;"."&amp; mergeValue(F225)</f>
        <v>#NAME?</v>
      </c>
      <c r="M225" s="557" t="s">
        <v>10</v>
      </c>
      <c r="N225" s="648"/>
      <c r="O225" s="1235"/>
      <c r="P225" s="1236"/>
      <c r="Q225" s="1236"/>
      <c r="R225" s="1236"/>
      <c r="S225" s="1236"/>
      <c r="T225" s="1236"/>
      <c r="U225" s="1236"/>
      <c r="V225" s="1237"/>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43" s="801" customFormat="1" ht="195.75" customHeight="1">
      <c r="A226" s="1232"/>
      <c r="B226" s="1232"/>
      <c r="C226" s="1232"/>
      <c r="D226" s="1232"/>
      <c r="E226" s="1232"/>
      <c r="F226" s="1232"/>
      <c r="G226" s="885">
        <v>1</v>
      </c>
      <c r="H226" s="885"/>
      <c r="I226" s="1232"/>
      <c r="J226" s="1232"/>
      <c r="K226" s="893">
        <v>1</v>
      </c>
      <c r="L226" s="783" t="e">
        <f ca="1">mergeValue(A226) &amp;"."&amp; mergeValue(B226)&amp;"."&amp; mergeValue(C226)&amp;"."&amp; mergeValue(D226)&amp;"."&amp; mergeValue(E226)&amp;"."&amp; mergeValue(F226)&amp;"."&amp; mergeValue(G226)</f>
        <v>#NAME?</v>
      </c>
      <c r="M226" s="1071"/>
      <c r="N226" s="648"/>
      <c r="O226" s="765"/>
      <c r="P226" s="765"/>
      <c r="Q226" s="765"/>
      <c r="R226" s="1227"/>
      <c r="S226" s="1228" t="s">
        <v>84</v>
      </c>
      <c r="T226" s="1227"/>
      <c r="U226" s="1228" t="s">
        <v>84</v>
      </c>
      <c r="V226" s="765"/>
      <c r="W226" s="1202" t="s">
        <v>655</v>
      </c>
      <c r="X226" s="810" t="e">
        <f ca="1">strCheckDate(O227:V227)</f>
        <v>#NAME?</v>
      </c>
      <c r="Y226" s="831"/>
      <c r="Z226" s="831" t="str">
        <f t="shared" si="3"/>
        <v/>
      </c>
      <c r="AA226" s="831"/>
      <c r="AB226" s="831"/>
      <c r="AC226" s="831"/>
      <c r="AD226" s="810"/>
      <c r="AE226" s="810"/>
      <c r="AF226" s="810"/>
      <c r="AG226" s="810"/>
      <c r="AH226" s="810"/>
      <c r="AI226" s="810"/>
      <c r="AJ226" s="810"/>
    </row>
    <row r="227" spans="1:43" s="801" customFormat="1" ht="14.25" hidden="1" customHeight="1">
      <c r="A227" s="1232"/>
      <c r="B227" s="1232"/>
      <c r="C227" s="1232"/>
      <c r="D227" s="1232"/>
      <c r="E227" s="1232"/>
      <c r="F227" s="1232"/>
      <c r="G227" s="885"/>
      <c r="H227" s="885"/>
      <c r="I227" s="1232"/>
      <c r="J227" s="1232"/>
      <c r="K227" s="893"/>
      <c r="L227" s="802"/>
      <c r="M227" s="648"/>
      <c r="N227" s="648"/>
      <c r="O227" s="765"/>
      <c r="P227" s="765"/>
      <c r="Q227" s="771" t="str">
        <f>R226 &amp; "-" &amp; T226</f>
        <v>-</v>
      </c>
      <c r="R227" s="1227"/>
      <c r="S227" s="1228"/>
      <c r="T227" s="1227"/>
      <c r="U227" s="1228"/>
      <c r="V227" s="765"/>
      <c r="W227" s="1202"/>
      <c r="X227" s="810"/>
      <c r="Y227" s="831"/>
      <c r="Z227" s="831" t="str">
        <f t="shared" si="3"/>
        <v/>
      </c>
      <c r="AA227" s="831"/>
      <c r="AB227" s="831"/>
      <c r="AC227" s="831"/>
      <c r="AD227" s="810"/>
      <c r="AE227" s="810"/>
      <c r="AF227" s="810"/>
      <c r="AG227" s="810"/>
      <c r="AH227" s="810"/>
      <c r="AI227" s="810"/>
      <c r="AJ227" s="810"/>
    </row>
    <row r="228" spans="1:43" s="801" customFormat="1" ht="15" customHeight="1">
      <c r="A228" s="1232"/>
      <c r="B228" s="1232"/>
      <c r="C228" s="1232"/>
      <c r="D228" s="1232"/>
      <c r="E228" s="1232"/>
      <c r="F228" s="1232"/>
      <c r="G228" s="887"/>
      <c r="H228" s="885"/>
      <c r="I228" s="1232"/>
      <c r="J228" s="1232"/>
      <c r="K228" s="892"/>
      <c r="L228" s="690"/>
      <c r="M228" s="559" t="s">
        <v>25</v>
      </c>
      <c r="N228" s="767"/>
      <c r="O228" s="767"/>
      <c r="P228" s="767"/>
      <c r="Q228" s="767"/>
      <c r="R228" s="767"/>
      <c r="S228" s="767"/>
      <c r="T228" s="767"/>
      <c r="U228" s="767"/>
      <c r="V228" s="764"/>
      <c r="W228" s="1202"/>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43" s="801" customFormat="1" ht="15" customHeight="1">
      <c r="A229" s="1232"/>
      <c r="B229" s="1232"/>
      <c r="C229" s="1232"/>
      <c r="D229" s="1232"/>
      <c r="E229" s="1232"/>
      <c r="F229" s="887"/>
      <c r="G229" s="887"/>
      <c r="H229" s="885"/>
      <c r="I229" s="1232"/>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43" s="801" customFormat="1" ht="15" customHeight="1">
      <c r="A230" s="1232"/>
      <c r="B230" s="1232"/>
      <c r="C230" s="1232"/>
      <c r="D230" s="1232"/>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43" s="801" customFormat="1" ht="15" customHeight="1">
      <c r="A231" s="1232"/>
      <c r="B231" s="1232"/>
      <c r="C231" s="1232"/>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43" s="801" customFormat="1" ht="15" customHeight="1">
      <c r="A232" s="1232"/>
      <c r="B232" s="1232"/>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43" s="801" customFormat="1" ht="15" customHeight="1">
      <c r="A233" s="1232"/>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43"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43" s="991" customFormat="1" ht="18.75" customHeight="1">
      <c r="X235" s="1012"/>
      <c r="Y235" s="1012"/>
      <c r="Z235" s="1012"/>
      <c r="AA235" s="1012"/>
      <c r="AB235" s="1012"/>
      <c r="AC235" s="1012"/>
      <c r="AD235" s="1012"/>
      <c r="AE235" s="1012"/>
      <c r="AF235" s="1012"/>
      <c r="AG235" s="1012"/>
      <c r="AH235" s="1012"/>
      <c r="AI235" s="1012"/>
      <c r="AJ235" s="1012"/>
    </row>
    <row r="236" spans="1:43"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43"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43" s="992" customFormat="1" ht="22.5">
      <c r="A238" s="1232">
        <v>1</v>
      </c>
      <c r="B238" s="1017"/>
      <c r="C238" s="1017"/>
      <c r="D238" s="1017"/>
      <c r="E238" s="983"/>
      <c r="F238" s="1028"/>
      <c r="G238" s="1028"/>
      <c r="H238" s="1028"/>
      <c r="I238" s="985"/>
      <c r="J238" s="981"/>
      <c r="K238" s="965"/>
      <c r="L238" s="1032" t="e">
        <f ca="1">mergeValue(A238)</f>
        <v>#NAME?</v>
      </c>
      <c r="M238" s="643" t="s">
        <v>20</v>
      </c>
      <c r="N238" s="648"/>
      <c r="O238" s="1282"/>
      <c r="P238" s="1283"/>
      <c r="Q238" s="1283"/>
      <c r="R238" s="1283"/>
      <c r="S238" s="1283"/>
      <c r="T238" s="1283"/>
      <c r="U238" s="1283"/>
      <c r="V238" s="1283"/>
      <c r="W238" s="1283"/>
      <c r="X238" s="1283"/>
      <c r="Y238" s="1283"/>
      <c r="Z238" s="1283"/>
      <c r="AA238" s="1283"/>
      <c r="AB238" s="1283"/>
      <c r="AC238" s="1284"/>
      <c r="AD238" s="632" t="s">
        <v>476</v>
      </c>
      <c r="AE238" s="1010"/>
      <c r="AF238" s="831"/>
      <c r="AG238" s="831" t="str">
        <f t="shared" ref="AG238:AG251" si="4">IF(M238="","",M238 )</f>
        <v>Наименование тарифа</v>
      </c>
      <c r="AH238" s="831"/>
      <c r="AI238" s="831"/>
      <c r="AJ238" s="831"/>
      <c r="AK238" s="1010"/>
      <c r="AL238" s="1010"/>
      <c r="AM238" s="1010"/>
      <c r="AN238" s="1010"/>
      <c r="AO238" s="1010"/>
      <c r="AP238" s="1010"/>
      <c r="AQ238" s="1010"/>
    </row>
    <row r="239" spans="1:43" s="992" customFormat="1" ht="22.5">
      <c r="A239" s="1232"/>
      <c r="B239" s="1232">
        <v>1</v>
      </c>
      <c r="C239" s="1017"/>
      <c r="D239" s="1017"/>
      <c r="E239" s="1028"/>
      <c r="F239" s="1028"/>
      <c r="G239" s="1028"/>
      <c r="H239" s="1028"/>
      <c r="I239" s="1023"/>
      <c r="J239" s="956"/>
      <c r="K239" s="959"/>
      <c r="L239" s="1032" t="e">
        <f ca="1">mergeValue(A239) &amp;"."&amp; mergeValue(B239)</f>
        <v>#NAME?</v>
      </c>
      <c r="M239" s="694" t="s">
        <v>16</v>
      </c>
      <c r="N239" s="648"/>
      <c r="O239" s="1282"/>
      <c r="P239" s="1283"/>
      <c r="Q239" s="1283"/>
      <c r="R239" s="1283"/>
      <c r="S239" s="1283"/>
      <c r="T239" s="1283"/>
      <c r="U239" s="1283"/>
      <c r="V239" s="1283"/>
      <c r="W239" s="1283"/>
      <c r="X239" s="1283"/>
      <c r="Y239" s="1283"/>
      <c r="Z239" s="1283"/>
      <c r="AA239" s="1283"/>
      <c r="AB239" s="1283"/>
      <c r="AC239" s="1284"/>
      <c r="AD239" s="632" t="s">
        <v>477</v>
      </c>
      <c r="AE239" s="1010"/>
      <c r="AF239" s="831"/>
      <c r="AG239" s="831" t="str">
        <f t="shared" si="4"/>
        <v>Территория действия тарифа</v>
      </c>
      <c r="AH239" s="831"/>
      <c r="AI239" s="831"/>
      <c r="AJ239" s="831"/>
      <c r="AK239" s="1010"/>
      <c r="AL239" s="1010"/>
      <c r="AM239" s="1010"/>
      <c r="AN239" s="1010"/>
      <c r="AO239" s="1010"/>
      <c r="AP239" s="1010"/>
      <c r="AQ239" s="1010"/>
    </row>
    <row r="240" spans="1:43" s="992" customFormat="1" ht="22.5">
      <c r="A240" s="1232"/>
      <c r="B240" s="1232"/>
      <c r="C240" s="1232">
        <v>1</v>
      </c>
      <c r="D240" s="1017"/>
      <c r="E240" s="1028"/>
      <c r="F240" s="1028"/>
      <c r="G240" s="1028"/>
      <c r="H240" s="1028"/>
      <c r="I240" s="964"/>
      <c r="J240" s="956"/>
      <c r="K240" s="959"/>
      <c r="L240" s="1032" t="e">
        <f ca="1">mergeValue(A240) &amp;"."&amp; mergeValue(B240)&amp;"."&amp; mergeValue(C240)</f>
        <v>#NAME?</v>
      </c>
      <c r="M240" s="695" t="s">
        <v>7</v>
      </c>
      <c r="N240" s="648"/>
      <c r="O240" s="1282"/>
      <c r="P240" s="1283"/>
      <c r="Q240" s="1283"/>
      <c r="R240" s="1283"/>
      <c r="S240" s="1283"/>
      <c r="T240" s="1283"/>
      <c r="U240" s="1283"/>
      <c r="V240" s="1283"/>
      <c r="W240" s="1283"/>
      <c r="X240" s="1283"/>
      <c r="Y240" s="1283"/>
      <c r="Z240" s="1283"/>
      <c r="AA240" s="1283"/>
      <c r="AB240" s="1283"/>
      <c r="AC240" s="1284"/>
      <c r="AD240" s="632" t="s">
        <v>633</v>
      </c>
      <c r="AE240" s="1010"/>
      <c r="AF240" s="831"/>
      <c r="AG240" s="831" t="str">
        <f t="shared" si="4"/>
        <v xml:space="preserve">Наименование системы теплоснабжения </v>
      </c>
      <c r="AH240" s="831"/>
      <c r="AI240" s="831"/>
      <c r="AJ240" s="831"/>
      <c r="AK240" s="1010"/>
      <c r="AL240" s="1010"/>
      <c r="AM240" s="1010"/>
      <c r="AN240" s="1010"/>
      <c r="AO240" s="1010"/>
      <c r="AP240" s="1010"/>
      <c r="AQ240" s="1010"/>
    </row>
    <row r="241" spans="1:43" s="992" customFormat="1" ht="22.5">
      <c r="A241" s="1232"/>
      <c r="B241" s="1232"/>
      <c r="C241" s="1232"/>
      <c r="D241" s="1232">
        <v>1</v>
      </c>
      <c r="E241" s="1028"/>
      <c r="F241" s="1028"/>
      <c r="G241" s="1028"/>
      <c r="H241" s="1028"/>
      <c r="I241" s="964"/>
      <c r="J241" s="956"/>
      <c r="K241" s="959"/>
      <c r="L241" s="1032" t="e">
        <f ca="1">mergeValue(A241) &amp;"."&amp; mergeValue(B241)&amp;"."&amp; mergeValue(C241)&amp;"."&amp; mergeValue(D241)</f>
        <v>#NAME?</v>
      </c>
      <c r="M241" s="696" t="s">
        <v>22</v>
      </c>
      <c r="N241" s="648"/>
      <c r="O241" s="1282"/>
      <c r="P241" s="1283"/>
      <c r="Q241" s="1283"/>
      <c r="R241" s="1283"/>
      <c r="S241" s="1283"/>
      <c r="T241" s="1283"/>
      <c r="U241" s="1283"/>
      <c r="V241" s="1283"/>
      <c r="W241" s="1283"/>
      <c r="X241" s="1283"/>
      <c r="Y241" s="1283"/>
      <c r="Z241" s="1283"/>
      <c r="AA241" s="1283"/>
      <c r="AB241" s="1283"/>
      <c r="AC241" s="1284"/>
      <c r="AD241" s="632" t="s">
        <v>634</v>
      </c>
      <c r="AE241" s="1010"/>
      <c r="AF241" s="831"/>
      <c r="AG241" s="831" t="str">
        <f t="shared" si="4"/>
        <v xml:space="preserve">Источник тепловой энергии  </v>
      </c>
      <c r="AH241" s="831"/>
      <c r="AI241" s="831"/>
      <c r="AJ241" s="831"/>
      <c r="AK241" s="1010"/>
      <c r="AL241" s="1010"/>
      <c r="AM241" s="1010"/>
      <c r="AN241" s="1010"/>
      <c r="AO241" s="1010"/>
      <c r="AP241" s="1010"/>
      <c r="AQ241" s="1010"/>
    </row>
    <row r="242" spans="1:43" s="992" customFormat="1" ht="101.25">
      <c r="A242" s="1232"/>
      <c r="B242" s="1232"/>
      <c r="C242" s="1232"/>
      <c r="D242" s="1232"/>
      <c r="E242" s="1232">
        <v>1</v>
      </c>
      <c r="F242" s="1028"/>
      <c r="G242" s="1028"/>
      <c r="H242" s="1017">
        <v>1</v>
      </c>
      <c r="I242" s="1232">
        <v>1</v>
      </c>
      <c r="J242" s="1028"/>
      <c r="K242" s="967"/>
      <c r="L242" s="1032" t="e">
        <f ca="1">mergeValue(A242) &amp;"."&amp; mergeValue(B242)&amp;"."&amp; mergeValue(C242)&amp;"."&amp; mergeValue(D242)&amp;"."&amp; mergeValue(E242)</f>
        <v>#NAME?</v>
      </c>
      <c r="M242" s="556" t="s">
        <v>9</v>
      </c>
      <c r="N242" s="648"/>
      <c r="O242" s="1235"/>
      <c r="P242" s="1236"/>
      <c r="Q242" s="1236"/>
      <c r="R242" s="1236"/>
      <c r="S242" s="1236"/>
      <c r="T242" s="1236"/>
      <c r="U242" s="1236"/>
      <c r="V242" s="1236"/>
      <c r="W242" s="1236"/>
      <c r="X242" s="1236"/>
      <c r="Y242" s="1236"/>
      <c r="Z242" s="1236"/>
      <c r="AA242" s="1236"/>
      <c r="AB242" s="1236"/>
      <c r="AC242" s="1237"/>
      <c r="AD242" s="632" t="s">
        <v>638</v>
      </c>
      <c r="AE242" s="1010"/>
      <c r="AF242" s="831"/>
      <c r="AG242" s="831" t="str">
        <f t="shared" si="4"/>
        <v>Схема подключения теплопотребляющей установки к коллектору источника тепловой энергии</v>
      </c>
      <c r="AH242" s="831"/>
      <c r="AI242" s="831"/>
      <c r="AJ242" s="831"/>
      <c r="AK242" s="1010"/>
      <c r="AL242" s="1010"/>
      <c r="AM242" s="1010"/>
      <c r="AN242" s="1010"/>
      <c r="AO242" s="1010"/>
      <c r="AP242" s="1010"/>
      <c r="AQ242" s="1010"/>
    </row>
    <row r="243" spans="1:43" s="992" customFormat="1" ht="90">
      <c r="A243" s="1232"/>
      <c r="B243" s="1232"/>
      <c r="C243" s="1232"/>
      <c r="D243" s="1232"/>
      <c r="E243" s="1232"/>
      <c r="F243" s="1232">
        <v>1</v>
      </c>
      <c r="G243" s="1017"/>
      <c r="H243" s="1017"/>
      <c r="I243" s="1232"/>
      <c r="J243" s="1232">
        <v>1</v>
      </c>
      <c r="K243" s="968"/>
      <c r="L243" s="1032" t="e">
        <f ca="1">mergeValue(A243) &amp;"."&amp; mergeValue(B243)&amp;"."&amp; mergeValue(C243)&amp;"."&amp; mergeValue(D243)&amp;"."&amp; mergeValue(E243)&amp;"."&amp; mergeValue(F243)</f>
        <v>#NAME?</v>
      </c>
      <c r="M243" s="557" t="s">
        <v>10</v>
      </c>
      <c r="N243" s="648"/>
      <c r="O243" s="1235"/>
      <c r="P243" s="1236"/>
      <c r="Q243" s="1236"/>
      <c r="R243" s="1236"/>
      <c r="S243" s="1236"/>
      <c r="T243" s="1236"/>
      <c r="U243" s="1236"/>
      <c r="V243" s="1236"/>
      <c r="W243" s="1236"/>
      <c r="X243" s="1236"/>
      <c r="Y243" s="1236"/>
      <c r="Z243" s="1236"/>
      <c r="AA243" s="1236"/>
      <c r="AB243" s="1236"/>
      <c r="AC243" s="1237"/>
      <c r="AD243" s="632" t="s">
        <v>636</v>
      </c>
      <c r="AE243" s="1010"/>
      <c r="AF243" s="831"/>
      <c r="AG243" s="831" t="str">
        <f t="shared" si="4"/>
        <v>Группа потребителей</v>
      </c>
      <c r="AH243" s="831"/>
      <c r="AI243" s="831"/>
      <c r="AJ243" s="831"/>
      <c r="AK243" s="1010"/>
      <c r="AL243" s="1010"/>
      <c r="AM243" s="1010"/>
      <c r="AN243" s="1010"/>
      <c r="AO243" s="1010"/>
      <c r="AP243" s="1010"/>
      <c r="AQ243" s="1010"/>
    </row>
    <row r="244" spans="1:43" s="992" customFormat="1" ht="189" customHeight="1">
      <c r="A244" s="1232"/>
      <c r="B244" s="1232"/>
      <c r="C244" s="1232"/>
      <c r="D244" s="1232"/>
      <c r="E244" s="1232"/>
      <c r="F244" s="1232"/>
      <c r="G244" s="1017">
        <v>1</v>
      </c>
      <c r="H244" s="1017"/>
      <c r="I244" s="1232"/>
      <c r="J244" s="1232"/>
      <c r="K244" s="968">
        <v>1</v>
      </c>
      <c r="L244" s="1032" t="e">
        <f ca="1">mergeValue(A244) &amp;"."&amp; mergeValue(B244)&amp;"."&amp; mergeValue(C244)&amp;"."&amp; mergeValue(D244)&amp;"."&amp; mergeValue(E244)&amp;"."&amp; mergeValue(F244)&amp;"."&amp; mergeValue(G244)</f>
        <v>#NAME?</v>
      </c>
      <c r="M244" s="1071"/>
      <c r="N244" s="648"/>
      <c r="O244" s="685"/>
      <c r="P244" s="765"/>
      <c r="Q244" s="1096"/>
      <c r="R244" s="1227"/>
      <c r="S244" s="1228" t="s">
        <v>84</v>
      </c>
      <c r="T244" s="1227"/>
      <c r="U244" s="1228" t="s">
        <v>84</v>
      </c>
      <c r="V244" s="685"/>
      <c r="W244" s="765"/>
      <c r="X244" s="1096"/>
      <c r="Y244" s="1227"/>
      <c r="Z244" s="1228" t="s">
        <v>84</v>
      </c>
      <c r="AA244" s="1227"/>
      <c r="AB244" s="1228" t="s">
        <v>85</v>
      </c>
      <c r="AC244" s="765"/>
      <c r="AD244" s="1203" t="s">
        <v>655</v>
      </c>
      <c r="AE244" s="1010" t="e">
        <f ca="1">strCheckDate(O245:AC245)</f>
        <v>#NAME?</v>
      </c>
      <c r="AF244" s="831"/>
      <c r="AG244" s="831" t="str">
        <f t="shared" si="4"/>
        <v/>
      </c>
      <c r="AH244" s="831"/>
      <c r="AI244" s="831"/>
      <c r="AJ244" s="831"/>
      <c r="AK244" s="1010"/>
      <c r="AL244" s="1010"/>
      <c r="AM244" s="1010"/>
      <c r="AN244" s="1010"/>
      <c r="AO244" s="1010"/>
      <c r="AP244" s="1010"/>
      <c r="AQ244" s="1010"/>
    </row>
    <row r="245" spans="1:43" s="992" customFormat="1" ht="11.25" hidden="1" customHeight="1">
      <c r="A245" s="1232"/>
      <c r="B245" s="1232"/>
      <c r="C245" s="1232"/>
      <c r="D245" s="1232"/>
      <c r="E245" s="1232"/>
      <c r="F245" s="1232"/>
      <c r="G245" s="1017"/>
      <c r="H245" s="1017"/>
      <c r="I245" s="1232"/>
      <c r="J245" s="1232"/>
      <c r="K245" s="968"/>
      <c r="L245" s="802"/>
      <c r="M245" s="648"/>
      <c r="N245" s="648"/>
      <c r="O245" s="765"/>
      <c r="P245" s="765"/>
      <c r="Q245" s="771" t="str">
        <f>R244 &amp; "-" &amp; T244</f>
        <v>-</v>
      </c>
      <c r="R245" s="1227"/>
      <c r="S245" s="1228"/>
      <c r="T245" s="1227"/>
      <c r="U245" s="1228"/>
      <c r="V245" s="765"/>
      <c r="W245" s="765"/>
      <c r="X245" s="771" t="str">
        <f>Y244 &amp; "-" &amp; AA244</f>
        <v>-</v>
      </c>
      <c r="Y245" s="1227"/>
      <c r="Z245" s="1228"/>
      <c r="AA245" s="1227"/>
      <c r="AB245" s="1228"/>
      <c r="AC245" s="765"/>
      <c r="AD245" s="1204"/>
      <c r="AE245" s="1010"/>
      <c r="AF245" s="831"/>
      <c r="AG245" s="831" t="str">
        <f t="shared" si="4"/>
        <v/>
      </c>
      <c r="AH245" s="831"/>
      <c r="AI245" s="831"/>
      <c r="AJ245" s="831"/>
      <c r="AK245" s="1010"/>
      <c r="AL245" s="1010"/>
      <c r="AM245" s="1010"/>
      <c r="AN245" s="1010"/>
      <c r="AO245" s="1010"/>
      <c r="AP245" s="1010"/>
      <c r="AQ245" s="1010"/>
    </row>
    <row r="246" spans="1:43" s="992" customFormat="1" ht="15" customHeight="1">
      <c r="A246" s="1232"/>
      <c r="B246" s="1232"/>
      <c r="C246" s="1232"/>
      <c r="D246" s="1232"/>
      <c r="E246" s="1232"/>
      <c r="F246" s="1232"/>
      <c r="G246" s="1028"/>
      <c r="H246" s="1017"/>
      <c r="I246" s="1232"/>
      <c r="J246" s="1232"/>
      <c r="K246" s="967"/>
      <c r="L246" s="690"/>
      <c r="M246" s="559" t="s">
        <v>25</v>
      </c>
      <c r="N246" s="1008"/>
      <c r="O246" s="1008"/>
      <c r="P246" s="1008"/>
      <c r="Q246" s="1008"/>
      <c r="R246" s="1008"/>
      <c r="S246" s="1008"/>
      <c r="T246" s="1008"/>
      <c r="U246" s="1008"/>
      <c r="V246" s="1008"/>
      <c r="W246" s="1008"/>
      <c r="X246" s="1008"/>
      <c r="Y246" s="1008"/>
      <c r="Z246" s="1008"/>
      <c r="AA246" s="1008"/>
      <c r="AB246" s="1008"/>
      <c r="AC246" s="764"/>
      <c r="AD246" s="1205"/>
      <c r="AE246" s="1010"/>
      <c r="AF246" s="831"/>
      <c r="AG246" s="831" t="str">
        <f t="shared" si="4"/>
        <v>Добавить вид теплоносителя (параметры теплоносителя)</v>
      </c>
      <c r="AH246" s="831"/>
      <c r="AI246" s="831"/>
      <c r="AJ246" s="831"/>
      <c r="AK246" s="1010"/>
      <c r="AL246" s="1010"/>
      <c r="AM246" s="1010"/>
      <c r="AN246" s="1010"/>
      <c r="AO246" s="1010"/>
      <c r="AP246" s="1010"/>
      <c r="AQ246" s="1010"/>
    </row>
    <row r="247" spans="1:43" s="992" customFormat="1" ht="15" customHeight="1">
      <c r="A247" s="1232"/>
      <c r="B247" s="1232"/>
      <c r="C247" s="1232"/>
      <c r="D247" s="1232"/>
      <c r="E247" s="1232"/>
      <c r="F247" s="1028"/>
      <c r="G247" s="1028"/>
      <c r="H247" s="1017"/>
      <c r="I247" s="1232"/>
      <c r="J247" s="1028"/>
      <c r="K247" s="967"/>
      <c r="L247" s="690"/>
      <c r="M247" s="558" t="s">
        <v>11</v>
      </c>
      <c r="N247" s="1008"/>
      <c r="O247" s="1008"/>
      <c r="P247" s="1008"/>
      <c r="Q247" s="1008"/>
      <c r="R247" s="1008"/>
      <c r="S247" s="1008"/>
      <c r="T247" s="1008"/>
      <c r="U247" s="1007"/>
      <c r="V247" s="1008"/>
      <c r="W247" s="1008"/>
      <c r="X247" s="1008"/>
      <c r="Y247" s="1008"/>
      <c r="Z247" s="1008"/>
      <c r="AA247" s="1008"/>
      <c r="AB247" s="1007"/>
      <c r="AC247" s="1008"/>
      <c r="AD247" s="667"/>
      <c r="AE247" s="1010"/>
      <c r="AF247" s="831"/>
      <c r="AG247" s="831" t="str">
        <f t="shared" si="4"/>
        <v>Добавить группу потребителей</v>
      </c>
      <c r="AH247" s="831"/>
      <c r="AI247" s="831"/>
      <c r="AJ247" s="831"/>
      <c r="AK247" s="1010"/>
      <c r="AL247" s="1010"/>
      <c r="AM247" s="1010"/>
      <c r="AN247" s="1010"/>
      <c r="AO247" s="1010"/>
      <c r="AP247" s="1010"/>
      <c r="AQ247" s="1010"/>
    </row>
    <row r="248" spans="1:43" s="992" customFormat="1" ht="15" customHeight="1">
      <c r="A248" s="1232"/>
      <c r="B248" s="1232"/>
      <c r="C248" s="1232"/>
      <c r="D248" s="1232"/>
      <c r="E248" s="966"/>
      <c r="F248" s="1028"/>
      <c r="G248" s="1028"/>
      <c r="H248" s="1028"/>
      <c r="I248" s="981"/>
      <c r="J248" s="996"/>
      <c r="K248" s="965"/>
      <c r="L248" s="690"/>
      <c r="M248" s="1003" t="s">
        <v>12</v>
      </c>
      <c r="N248" s="1008"/>
      <c r="O248" s="1008"/>
      <c r="P248" s="1008"/>
      <c r="Q248" s="1008"/>
      <c r="R248" s="1008"/>
      <c r="S248" s="1008"/>
      <c r="T248" s="1008"/>
      <c r="U248" s="1007"/>
      <c r="V248" s="1008"/>
      <c r="W248" s="1008"/>
      <c r="X248" s="1008"/>
      <c r="Y248" s="1008"/>
      <c r="Z248" s="1008"/>
      <c r="AA248" s="1008"/>
      <c r="AB248" s="1007"/>
      <c r="AC248" s="1008"/>
      <c r="AD248" s="667"/>
      <c r="AE248" s="1010"/>
      <c r="AF248" s="831"/>
      <c r="AG248" s="831" t="str">
        <f t="shared" si="4"/>
        <v>Добавить схему подключения</v>
      </c>
      <c r="AH248" s="831"/>
      <c r="AI248" s="831"/>
      <c r="AJ248" s="831"/>
      <c r="AK248" s="1010"/>
      <c r="AL248" s="1010"/>
      <c r="AM248" s="1010"/>
      <c r="AN248" s="1010"/>
      <c r="AO248" s="1010"/>
      <c r="AP248" s="1010"/>
      <c r="AQ248" s="1010"/>
    </row>
    <row r="249" spans="1:43" s="992" customFormat="1" ht="15" customHeight="1">
      <c r="A249" s="1232"/>
      <c r="B249" s="1232"/>
      <c r="C249" s="1232"/>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1008"/>
      <c r="X249" s="1008"/>
      <c r="Y249" s="1008"/>
      <c r="Z249" s="1008"/>
      <c r="AA249" s="1008"/>
      <c r="AB249" s="1007"/>
      <c r="AC249" s="1008"/>
      <c r="AD249" s="667"/>
      <c r="AE249" s="1010"/>
      <c r="AF249" s="831"/>
      <c r="AG249" s="831" t="str">
        <f t="shared" si="4"/>
        <v>Добавить источник тепловой энергии</v>
      </c>
      <c r="AH249" s="831"/>
      <c r="AI249" s="831"/>
      <c r="AJ249" s="831"/>
      <c r="AK249" s="1010"/>
      <c r="AL249" s="1010"/>
      <c r="AM249" s="1010"/>
      <c r="AN249" s="1010"/>
      <c r="AO249" s="1010"/>
      <c r="AP249" s="1010"/>
      <c r="AQ249" s="1010"/>
    </row>
    <row r="250" spans="1:43" s="992" customFormat="1" ht="15" customHeight="1">
      <c r="A250" s="1232"/>
      <c r="B250" s="1232"/>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1008"/>
      <c r="X250" s="1008"/>
      <c r="Y250" s="1008"/>
      <c r="Z250" s="1008"/>
      <c r="AA250" s="1008"/>
      <c r="AB250" s="1007"/>
      <c r="AC250" s="1008"/>
      <c r="AD250" s="667"/>
      <c r="AE250" s="1010"/>
      <c r="AF250" s="831"/>
      <c r="AG250" s="831" t="str">
        <f t="shared" si="4"/>
        <v>Добавить наименование системы теплоснабжения</v>
      </c>
      <c r="AH250" s="831"/>
      <c r="AI250" s="831"/>
      <c r="AJ250" s="831"/>
      <c r="AK250" s="1010"/>
      <c r="AL250" s="1010"/>
      <c r="AM250" s="1010"/>
      <c r="AN250" s="1010"/>
      <c r="AO250" s="1010"/>
      <c r="AP250" s="1010"/>
      <c r="AQ250" s="1010"/>
    </row>
    <row r="251" spans="1:43" s="992" customFormat="1" ht="15" customHeight="1">
      <c r="A251" s="1232"/>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1008"/>
      <c r="X251" s="1008"/>
      <c r="Y251" s="1008"/>
      <c r="Z251" s="1008"/>
      <c r="AA251" s="1008"/>
      <c r="AB251" s="1007"/>
      <c r="AC251" s="1008"/>
      <c r="AD251" s="667"/>
      <c r="AE251" s="1010"/>
      <c r="AF251" s="831"/>
      <c r="AG251" s="831" t="str">
        <f t="shared" si="4"/>
        <v>Добавить территорию действия тарифа</v>
      </c>
      <c r="AH251" s="831"/>
      <c r="AI251" s="831"/>
      <c r="AJ251" s="831"/>
      <c r="AK251" s="1010"/>
      <c r="AL251" s="1010"/>
      <c r="AM251" s="1010"/>
      <c r="AN251" s="1010"/>
      <c r="AO251" s="1010"/>
      <c r="AP251" s="1010"/>
      <c r="AQ251" s="1010"/>
    </row>
    <row r="252" spans="1:43"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43"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43" s="35" customFormat="1" ht="11.25">
      <c r="A254" s="35" t="s">
        <v>277</v>
      </c>
    </row>
    <row r="255" spans="1:43" ht="11.25"/>
    <row r="256" spans="1:43"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19"/>
      <c r="D297" s="1151">
        <v>1</v>
      </c>
      <c r="E297" s="1234"/>
      <c r="F297" s="353"/>
      <c r="G297" s="188">
        <v>0</v>
      </c>
      <c r="H297" s="358"/>
      <c r="I297" s="250"/>
      <c r="J297" s="395" t="s">
        <v>519</v>
      </c>
      <c r="K297" s="155"/>
      <c r="L297" s="266"/>
      <c r="M297" s="212" t="e">
        <f ca="1">mergeValue(H297)</f>
        <v>#NAME?</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19"/>
      <c r="D298" s="1151"/>
      <c r="E298" s="123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20"/>
      <c r="D302" s="249"/>
      <c r="E302" s="456"/>
      <c r="F302" s="1321"/>
      <c r="G302" s="1151">
        <v>0</v>
      </c>
      <c r="H302" s="1149"/>
      <c r="I302" s="250"/>
      <c r="J302" s="395" t="s">
        <v>519</v>
      </c>
      <c r="K302" s="155"/>
      <c r="L302" s="266"/>
      <c r="M302" s="212" t="e">
        <f ca="1">mergeValue(H302)</f>
        <v>#NAME?</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0"/>
      <c r="D303" s="249"/>
      <c r="E303" s="456"/>
      <c r="F303" s="1321"/>
      <c r="G303" s="1151"/>
      <c r="H303" s="114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t="e">
        <f ca="1">mergeValue(H307)</f>
        <v>#NAME?</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1">
        <v>1</v>
      </c>
      <c r="B337" s="214"/>
      <c r="C337" s="214"/>
      <c r="D337" s="214"/>
      <c r="F337" s="335" t="e">
        <f ca="1">"2." &amp;mergeValue(A337)</f>
        <v>#NAME?</v>
      </c>
      <c r="G337" s="417" t="s">
        <v>494</v>
      </c>
      <c r="H337" s="317"/>
      <c r="I337" s="196" t="s">
        <v>590</v>
      </c>
      <c r="J337" s="334"/>
      <c r="K337" s="214"/>
      <c r="L337" s="214"/>
      <c r="M337" s="214"/>
      <c r="N337" s="214"/>
      <c r="O337" s="214"/>
      <c r="P337" s="214"/>
      <c r="Q337" s="214"/>
      <c r="R337" s="214"/>
      <c r="S337" s="214"/>
      <c r="T337" s="214"/>
    </row>
    <row r="338" spans="1:20" s="190" customFormat="1" ht="90">
      <c r="A338" s="1201"/>
      <c r="B338" s="214"/>
      <c r="C338" s="214"/>
      <c r="D338" s="214"/>
      <c r="F338" s="335" t="e">
        <f ca="1">"3." &amp;mergeValue(A338)</f>
        <v>#NAME?</v>
      </c>
      <c r="G338" s="417" t="s">
        <v>495</v>
      </c>
      <c r="H338" s="317"/>
      <c r="I338" s="196" t="s">
        <v>588</v>
      </c>
      <c r="J338" s="334"/>
      <c r="K338" s="214"/>
      <c r="L338" s="214"/>
      <c r="M338" s="214"/>
      <c r="N338" s="214"/>
      <c r="O338" s="214"/>
      <c r="P338" s="214"/>
      <c r="Q338" s="214"/>
      <c r="R338" s="214"/>
      <c r="S338" s="214"/>
      <c r="T338" s="214"/>
    </row>
    <row r="339" spans="1:20" s="190" customFormat="1" ht="45">
      <c r="A339" s="1201"/>
      <c r="B339" s="214"/>
      <c r="C339" s="214"/>
      <c r="D339" s="214"/>
      <c r="F339" s="335" t="e">
        <f ca="1">"4."&amp;mergeValue(A339)</f>
        <v>#NAME?</v>
      </c>
      <c r="G339" s="417" t="s">
        <v>496</v>
      </c>
      <c r="H339" s="318" t="s">
        <v>458</v>
      </c>
      <c r="I339" s="196"/>
      <c r="J339" s="334"/>
      <c r="K339" s="214"/>
      <c r="L339" s="214"/>
      <c r="M339" s="214"/>
      <c r="N339" s="214"/>
      <c r="O339" s="214"/>
      <c r="P339" s="214"/>
      <c r="Q339" s="214"/>
      <c r="R339" s="214"/>
      <c r="S339" s="214"/>
      <c r="T339" s="214"/>
    </row>
    <row r="340" spans="1:20" s="190" customFormat="1" ht="101.25">
      <c r="A340" s="1201"/>
      <c r="B340" s="1201">
        <v>1</v>
      </c>
      <c r="C340" s="342"/>
      <c r="D340" s="342"/>
      <c r="F340" s="335" t="e">
        <f ca="1">"4."&amp;mergeValue(A340) &amp;"."&amp;mergeValue(B340)</f>
        <v>#NAME?</v>
      </c>
      <c r="G340" s="324" t="s">
        <v>592</v>
      </c>
      <c r="H340" s="317" t="str">
        <f>IF(region_name="","",region_name)</f>
        <v>Республика Татарстан</v>
      </c>
      <c r="I340" s="196" t="s">
        <v>499</v>
      </c>
      <c r="J340" s="334"/>
      <c r="K340" s="214"/>
      <c r="L340" s="214"/>
      <c r="M340" s="214"/>
      <c r="N340" s="214"/>
      <c r="O340" s="214"/>
      <c r="P340" s="214"/>
      <c r="Q340" s="214"/>
      <c r="R340" s="214"/>
      <c r="S340" s="214"/>
      <c r="T340" s="214"/>
    </row>
    <row r="341" spans="1:20" s="190" customFormat="1" ht="191.25">
      <c r="A341" s="1201"/>
      <c r="B341" s="1201"/>
      <c r="C341" s="1201">
        <v>1</v>
      </c>
      <c r="D341" s="342"/>
      <c r="F341" s="335" t="e">
        <f ca="1">"4."&amp;mergeValue(A341) &amp;"."&amp;mergeValue(B341)&amp;"."&amp;mergeValue(C341)</f>
        <v>#NAME?</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1"/>
      <c r="B342" s="1201"/>
      <c r="C342" s="1201"/>
      <c r="D342" s="342">
        <v>1</v>
      </c>
      <c r="F342" s="335" t="e">
        <f ca="1">"4."&amp;mergeValue(A342) &amp;"."&amp;mergeValue(B342)&amp;"."&amp;mergeValue(C342)&amp;"."&amp;mergeValue(D342)</f>
        <v>#NAME?</v>
      </c>
      <c r="G342" s="420" t="s">
        <v>498</v>
      </c>
      <c r="H342" s="317"/>
      <c r="I342" s="1202" t="s">
        <v>591</v>
      </c>
      <c r="J342" s="334"/>
      <c r="K342" s="214"/>
      <c r="L342" s="214"/>
      <c r="M342" s="214"/>
      <c r="N342" s="214"/>
      <c r="O342" s="214"/>
      <c r="P342" s="214"/>
      <c r="Q342" s="214"/>
      <c r="R342" s="214"/>
      <c r="S342" s="214"/>
      <c r="T342" s="214"/>
    </row>
    <row r="343" spans="1:20" s="190" customFormat="1" ht="18.75">
      <c r="A343" s="1201"/>
      <c r="B343" s="1201"/>
      <c r="C343" s="1201"/>
      <c r="D343" s="342"/>
      <c r="F343" s="424"/>
      <c r="G343" s="425" t="s">
        <v>4</v>
      </c>
      <c r="H343" s="426"/>
      <c r="I343" s="1202"/>
      <c r="J343" s="334"/>
      <c r="K343" s="214"/>
      <c r="L343" s="214"/>
      <c r="M343" s="214"/>
      <c r="N343" s="214"/>
      <c r="O343" s="214"/>
      <c r="P343" s="214"/>
      <c r="Q343" s="214"/>
      <c r="R343" s="214"/>
      <c r="S343" s="214"/>
      <c r="T343" s="214"/>
    </row>
    <row r="344" spans="1:20" s="190" customFormat="1" ht="18.75">
      <c r="A344" s="1201"/>
      <c r="B344" s="1201"/>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1"/>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link="1"/>
  <mergeCells count="289">
    <mergeCell ref="O49:V49"/>
    <mergeCell ref="O50:V50"/>
    <mergeCell ref="O51:V51"/>
    <mergeCell ref="O52:V52"/>
    <mergeCell ref="O53:V53"/>
    <mergeCell ref="O54:V54"/>
    <mergeCell ref="O70:V70"/>
    <mergeCell ref="O71:V71"/>
    <mergeCell ref="O72:V72"/>
    <mergeCell ref="D70:D77"/>
    <mergeCell ref="E71:E76"/>
    <mergeCell ref="A85:A98"/>
    <mergeCell ref="B86:B97"/>
    <mergeCell ref="C87:C96"/>
    <mergeCell ref="D88:D95"/>
    <mergeCell ref="E89:E94"/>
    <mergeCell ref="A49:A62"/>
    <mergeCell ref="B50:B61"/>
    <mergeCell ref="C51:C60"/>
    <mergeCell ref="D52:D59"/>
    <mergeCell ref="O180:W180"/>
    <mergeCell ref="O181:W181"/>
    <mergeCell ref="A337:A345"/>
    <mergeCell ref="C341:C343"/>
    <mergeCell ref="I342:I343"/>
    <mergeCell ref="H302:H303"/>
    <mergeCell ref="B340:B344"/>
    <mergeCell ref="C297:C298"/>
    <mergeCell ref="C302:C303"/>
    <mergeCell ref="F302:F303"/>
    <mergeCell ref="G302:G303"/>
    <mergeCell ref="D196:D201"/>
    <mergeCell ref="E197:E200"/>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W27:W29"/>
    <mergeCell ref="R37:R38"/>
    <mergeCell ref="T37:T38"/>
    <mergeCell ref="P28:Q28"/>
    <mergeCell ref="W37:W39"/>
    <mergeCell ref="O28:O29"/>
    <mergeCell ref="O30:U30"/>
    <mergeCell ref="U27:U29"/>
    <mergeCell ref="J36:J39"/>
    <mergeCell ref="U37:U38"/>
    <mergeCell ref="N9:N11"/>
    <mergeCell ref="K9:K12"/>
    <mergeCell ref="J9:J12"/>
    <mergeCell ref="F9:F13"/>
    <mergeCell ref="E15:E19"/>
    <mergeCell ref="I15:I18"/>
    <mergeCell ref="E35:E40"/>
    <mergeCell ref="M9:M11"/>
    <mergeCell ref="F15:F19"/>
    <mergeCell ref="G9:G13"/>
    <mergeCell ref="H9:H12"/>
    <mergeCell ref="G15:G19"/>
    <mergeCell ref="F36:F39"/>
    <mergeCell ref="I35:I40"/>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X109:X111"/>
    <mergeCell ref="T55:T56"/>
    <mergeCell ref="U55:U56"/>
    <mergeCell ref="R55:R56"/>
    <mergeCell ref="S55:S56"/>
    <mergeCell ref="O144:V144"/>
    <mergeCell ref="R91:R92"/>
    <mergeCell ref="S91:S92"/>
    <mergeCell ref="T91:T92"/>
    <mergeCell ref="U91:U92"/>
    <mergeCell ref="O126:V126"/>
    <mergeCell ref="W91:W93"/>
    <mergeCell ref="O67:V67"/>
    <mergeCell ref="O68:V68"/>
    <mergeCell ref="O69:V69"/>
    <mergeCell ref="R131:R132"/>
    <mergeCell ref="R73:R74"/>
    <mergeCell ref="S73:S74"/>
    <mergeCell ref="T73:T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O127:V127"/>
    <mergeCell ref="O145:V145"/>
    <mergeCell ref="O143:V143"/>
    <mergeCell ref="E53:E58"/>
    <mergeCell ref="A67:A8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AD244:AD246"/>
    <mergeCell ref="R244:R245"/>
    <mergeCell ref="S244:S245"/>
    <mergeCell ref="T244:T245"/>
    <mergeCell ref="U244:U245"/>
    <mergeCell ref="T226:T227"/>
    <mergeCell ref="W226:W228"/>
    <mergeCell ref="U226:U227"/>
    <mergeCell ref="Y244:Y245"/>
    <mergeCell ref="Z244:Z245"/>
    <mergeCell ref="AA244:AA245"/>
    <mergeCell ref="AB244:AB245"/>
    <mergeCell ref="O238:AC238"/>
    <mergeCell ref="O239:AC239"/>
    <mergeCell ref="O240:AC240"/>
    <mergeCell ref="O224:V224"/>
    <mergeCell ref="O225:V225"/>
    <mergeCell ref="O241:AC241"/>
    <mergeCell ref="O242:AC242"/>
    <mergeCell ref="O243:AC243"/>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O221:V221"/>
    <mergeCell ref="O222:V222"/>
    <mergeCell ref="O223:V223"/>
    <mergeCell ref="AB110:AB112"/>
    <mergeCell ref="W109:W11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2" t="s">
        <v>581</v>
      </c>
      <c r="BA1" s="1322"/>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9">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03" t="s">
        <v>612</v>
      </c>
      <c r="AQ2" s="1035" t="s">
        <v>770</v>
      </c>
      <c r="AS2" s="44" t="s">
        <v>374</v>
      </c>
      <c r="AU2" s="45" t="s">
        <v>377</v>
      </c>
      <c r="AW2" s="410" t="s">
        <v>550</v>
      </c>
      <c r="AX2" s="411" t="s">
        <v>550</v>
      </c>
      <c r="AZ2" s="446" t="s">
        <v>582</v>
      </c>
      <c r="BA2" s="447" t="s">
        <v>583</v>
      </c>
      <c r="BC2" s="804"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9">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03" t="s">
        <v>771</v>
      </c>
      <c r="AQ3" s="1035" t="s">
        <v>613</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9">
        <v>3</v>
      </c>
      <c r="W4" s="460"/>
      <c r="X4" s="461" t="s">
        <v>761</v>
      </c>
      <c r="Y4" s="753" t="s">
        <v>637</v>
      </c>
      <c r="Z4" s="208"/>
      <c r="AC4" s="44" t="s">
        <v>312</v>
      </c>
      <c r="AD4" s="209" t="s">
        <v>312</v>
      </c>
      <c r="AF4" s="45" t="s">
        <v>38</v>
      </c>
      <c r="AH4" s="45" t="s">
        <v>368</v>
      </c>
      <c r="AK4" s="143" t="s">
        <v>348</v>
      </c>
      <c r="AM4" s="143" t="s">
        <v>358</v>
      </c>
      <c r="AP4" s="1103" t="s">
        <v>770</v>
      </c>
      <c r="AQ4" s="1035" t="s">
        <v>614</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9">
        <v>4</v>
      </c>
      <c r="W5" s="460"/>
      <c r="X5" s="461" t="s">
        <v>613</v>
      </c>
      <c r="Y5" s="753" t="s">
        <v>661</v>
      </c>
      <c r="Z5" s="208">
        <v>1</v>
      </c>
      <c r="AF5" s="45" t="s">
        <v>327</v>
      </c>
      <c r="AH5" s="143" t="s">
        <v>366</v>
      </c>
      <c r="AK5" s="143" t="s">
        <v>349</v>
      </c>
      <c r="AM5" s="143" t="s">
        <v>359</v>
      </c>
      <c r="AP5" s="1103" t="s">
        <v>613</v>
      </c>
      <c r="AQ5" s="1035" t="s">
        <v>761</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9">
        <v>5</v>
      </c>
      <c r="W6" s="460"/>
      <c r="X6" s="753" t="s">
        <v>614</v>
      </c>
      <c r="Y6" s="753" t="s">
        <v>671</v>
      </c>
      <c r="Z6" s="208"/>
      <c r="AA6" s="219"/>
      <c r="AH6" s="143" t="s">
        <v>367</v>
      </c>
      <c r="AK6" s="143" t="s">
        <v>350</v>
      </c>
      <c r="AM6" s="143" t="s">
        <v>360</v>
      </c>
      <c r="AP6" s="1103" t="s">
        <v>614</v>
      </c>
      <c r="AQ6" s="1035" t="s">
        <v>615</v>
      </c>
      <c r="AU6" s="220" t="s">
        <v>381</v>
      </c>
      <c r="AW6" s="410" t="s">
        <v>554</v>
      </c>
      <c r="AX6" s="411" t="s">
        <v>554</v>
      </c>
      <c r="AZ6" s="546" t="s">
        <v>665</v>
      </c>
      <c r="BA6" s="570" t="s">
        <v>675</v>
      </c>
    </row>
    <row r="7" spans="1:55" ht="33.75">
      <c r="A7" s="6" t="s">
        <v>106</v>
      </c>
      <c r="B7" s="44">
        <v>2005</v>
      </c>
      <c r="E7" s="143" t="s">
        <v>191</v>
      </c>
      <c r="F7" s="147"/>
      <c r="G7" s="143" t="s">
        <v>255</v>
      </c>
      <c r="H7" s="143" t="s">
        <v>257</v>
      </c>
      <c r="I7" s="143" t="s">
        <v>69</v>
      </c>
      <c r="J7" s="143" t="s">
        <v>284</v>
      </c>
      <c r="N7" s="660" t="s">
        <v>289</v>
      </c>
      <c r="O7" s="545" t="s">
        <v>647</v>
      </c>
      <c r="U7" s="178" t="s">
        <v>85</v>
      </c>
      <c r="V7" s="1040" t="s">
        <v>69</v>
      </c>
      <c r="W7" s="460"/>
      <c r="X7" s="753" t="s">
        <v>615</v>
      </c>
      <c r="Y7" s="753" t="s">
        <v>661</v>
      </c>
      <c r="Z7" s="208"/>
      <c r="AA7" s="219"/>
      <c r="AH7" s="143" t="s">
        <v>343</v>
      </c>
      <c r="AK7" s="143" t="s">
        <v>351</v>
      </c>
      <c r="AM7" s="143" t="s">
        <v>361</v>
      </c>
      <c r="AP7" s="1103" t="s">
        <v>761</v>
      </c>
      <c r="AQ7" s="1035" t="s">
        <v>616</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40" t="s">
        <v>183</v>
      </c>
      <c r="W8" s="460"/>
      <c r="X8" s="753" t="s">
        <v>616</v>
      </c>
      <c r="Y8" s="753" t="s">
        <v>661</v>
      </c>
      <c r="Z8" s="208"/>
      <c r="AA8" s="219"/>
      <c r="AK8" s="143" t="s">
        <v>352</v>
      </c>
      <c r="AP8" s="1103" t="s">
        <v>615</v>
      </c>
      <c r="AQ8" s="1035" t="s">
        <v>619</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40" t="s">
        <v>184</v>
      </c>
      <c r="W9" s="460"/>
      <c r="X9" s="753" t="s">
        <v>617</v>
      </c>
      <c r="Y9" s="753" t="s">
        <v>637</v>
      </c>
      <c r="Z9" s="208">
        <v>1</v>
      </c>
      <c r="AA9" s="219"/>
      <c r="AK9" s="143" t="s">
        <v>353</v>
      </c>
      <c r="AP9" s="1103" t="s">
        <v>616</v>
      </c>
      <c r="AQ9" s="1035" t="s">
        <v>618</v>
      </c>
      <c r="AW9" s="410" t="s">
        <v>557</v>
      </c>
      <c r="AX9" s="411" t="s">
        <v>557</v>
      </c>
      <c r="AZ9" s="146" t="s">
        <v>768</v>
      </c>
      <c r="BA9" s="179" t="s">
        <v>602</v>
      </c>
    </row>
    <row r="10" spans="1:55" ht="45">
      <c r="A10" s="6" t="s">
        <v>109</v>
      </c>
      <c r="B10" s="44">
        <v>2008</v>
      </c>
      <c r="E10" s="143" t="s">
        <v>194</v>
      </c>
      <c r="F10" s="147"/>
      <c r="I10" s="143" t="s">
        <v>208</v>
      </c>
      <c r="O10" s="545" t="s">
        <v>650</v>
      </c>
      <c r="V10" s="1041" t="s">
        <v>208</v>
      </c>
      <c r="W10" s="1038"/>
      <c r="X10" s="1036" t="s">
        <v>618</v>
      </c>
      <c r="Y10" s="1037" t="s">
        <v>685</v>
      </c>
      <c r="Z10" s="208"/>
      <c r="AP10" s="1103" t="s">
        <v>619</v>
      </c>
      <c r="AQ10" s="1035" t="s">
        <v>617</v>
      </c>
      <c r="AW10" s="410" t="s">
        <v>558</v>
      </c>
      <c r="AX10" s="411" t="s">
        <v>558</v>
      </c>
    </row>
    <row r="11" spans="1:55" ht="112.5">
      <c r="A11" s="6" t="s">
        <v>110</v>
      </c>
      <c r="B11" s="44">
        <v>2009</v>
      </c>
      <c r="E11" s="143" t="s">
        <v>195</v>
      </c>
      <c r="F11" s="147"/>
      <c r="I11" s="143" t="s">
        <v>209</v>
      </c>
      <c r="O11" s="528" t="s">
        <v>651</v>
      </c>
      <c r="V11" s="1040" t="s">
        <v>209</v>
      </c>
      <c r="W11" s="462"/>
      <c r="X11" s="461" t="s">
        <v>619</v>
      </c>
      <c r="Y11" s="753" t="s">
        <v>673</v>
      </c>
      <c r="Z11" s="208"/>
      <c r="AP11" s="1103" t="s">
        <v>618</v>
      </c>
      <c r="AQ11" s="742" t="s">
        <v>612</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764</v>
      </c>
      <c r="Y12" s="753" t="s">
        <v>637</v>
      </c>
      <c r="AP12" s="1103" t="s">
        <v>617</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01.01.2022</v>
      </c>
      <c r="F29" s="274" t="str">
        <f>IF(periodEnd = "","", periodEnd)</f>
        <v>31.12.2022</v>
      </c>
      <c r="H29" s="275" t="s">
        <v>2672</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34"/>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0</v>
      </c>
    </row>
    <row r="16" spans="1:1">
      <c r="A16" s="1034">
        <f>IF('Форма 4.2.1 | Т-ТЭ | потр'!$O$23="",1,0)</f>
        <v>0</v>
      </c>
    </row>
    <row r="17" spans="1:1">
      <c r="A17" s="1034">
        <f>IF('Форма 4.2.1 | Т-ТЭ | потр'!$M$24="",1,0)</f>
        <v>0</v>
      </c>
    </row>
    <row r="18" spans="1:1">
      <c r="A18" s="1034">
        <f>IF('Форма 4.2.1 | Т-ТЭ | потр'!$R$24="",1,0)</f>
        <v>0</v>
      </c>
    </row>
    <row r="19" spans="1:1">
      <c r="A19" s="1034">
        <f>IF('Форма 4.2.1 | Т-ТЭ | потр'!$T$24="",1,0)</f>
        <v>0</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1</v>
      </c>
    </row>
    <row r="86" spans="1:1">
      <c r="A86" s="1034">
        <f>IF('Форма 4.7'!$F$12="",1,0)</f>
        <v>1</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4.8'!$G$22="",1,0)</f>
        <v>0</v>
      </c>
    </row>
    <row r="95" spans="1:1">
      <c r="A95" s="1034">
        <f>IF('Форма 4.8'!$G$25="",1,0)</f>
        <v>0</v>
      </c>
    </row>
    <row r="96" spans="1:1">
      <c r="A96" s="1034">
        <f>IF('Форма 4.8'!$E$31="",1,0)</f>
        <v>0</v>
      </c>
    </row>
    <row r="97" spans="1:1">
      <c r="A97" s="1034">
        <f>IF('Форма 4.8'!$H$31="",1,0)</f>
        <v>0</v>
      </c>
    </row>
    <row r="98" spans="1:1">
      <c r="A98" s="1034">
        <f>IF('Форма 4.8'!$G$28="",1,0)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3">
        <f>IF('Форма 4.7'!$F$15="",1,0)</f>
        <v>1</v>
      </c>
    </row>
    <row r="109" spans="1:1">
      <c r="A109" s="1103">
        <f>IF('Форма 4.7'!$E$15="",1,0)</f>
        <v>1</v>
      </c>
    </row>
    <row r="110" spans="1:1">
      <c r="A110" s="1103">
        <f>IF(Территории!$E$12="",1,0)</f>
        <v>0</v>
      </c>
    </row>
    <row r="111" spans="1:1">
      <c r="A111" s="1103">
        <f>IF('Перечень тарифов'!$E$21="",1,0)</f>
        <v>0</v>
      </c>
    </row>
    <row r="112" spans="1:1">
      <c r="A112" s="1103">
        <f>IF('Перечень тарифов'!$F$21="",1,0)</f>
        <v>0</v>
      </c>
    </row>
    <row r="113" spans="1:1">
      <c r="A113" s="1103">
        <f>IF('Перечень тарифов'!$G$21="",1,0)</f>
        <v>0</v>
      </c>
    </row>
    <row r="114" spans="1:1">
      <c r="A114" s="1103">
        <f>IF('Перечень тарифов'!$K$21="",1,0)</f>
        <v>0</v>
      </c>
    </row>
    <row r="115" spans="1:1">
      <c r="A115" s="1103">
        <f>IF('Перечень тарифов'!$O$21="",1,0)</f>
        <v>0</v>
      </c>
    </row>
    <row r="116" spans="1:1">
      <c r="A116" s="1103">
        <f>IF('Перечень тарифов'!$S$21="",1,0)</f>
        <v>0</v>
      </c>
    </row>
    <row r="117" spans="1:1">
      <c r="A117" s="1103">
        <f>IF('Форма 4.2.1 | Т-ТЭ | потр'!$O$24="",1,0)</f>
        <v>0</v>
      </c>
    </row>
    <row r="118" spans="1:1">
      <c r="A118" s="1103">
        <f>IF('Форма 4.2.1 | Т-ТЭ | потр'!$O$27="",1,0)</f>
        <v>0</v>
      </c>
    </row>
    <row r="119" spans="1:1">
      <c r="A119" s="1103">
        <f>IF('Форма 4.2.1 | Т-ТЭ | потр'!$M$28="",1,0)</f>
        <v>0</v>
      </c>
    </row>
    <row r="120" spans="1:1">
      <c r="A120" s="1103">
        <f>IF('Форма 4.2.1 | Т-ТЭ | потр'!$O$28="",1,0)</f>
        <v>0</v>
      </c>
    </row>
    <row r="121" spans="1:1">
      <c r="A121" s="1103">
        <f>IF('Форма 4.2.1 | Т-ТЭ | потр'!$R$28="",1,0)</f>
        <v>0</v>
      </c>
    </row>
    <row r="122" spans="1:1">
      <c r="A122" s="1103">
        <f>IF('Форма 4.2.1 | Т-ТЭ | потр'!$T$28="",1,0)</f>
        <v>0</v>
      </c>
    </row>
    <row r="123" spans="1:1">
      <c r="A123" s="1103">
        <f>IF('Форма 4.2.1 | Т-ТЭ | потр'!$S$28="",1,0)</f>
        <v>0</v>
      </c>
    </row>
    <row r="124" spans="1:1">
      <c r="A124" s="1103">
        <f>IF('Форма 4.2.1 | Т-ТЭ | потр'!$U$28="",1,0)</f>
        <v>0</v>
      </c>
    </row>
    <row r="125" spans="1:1">
      <c r="A125" s="1103">
        <f>IF('Форма 4.2.1 | Т-ТЭ | потр'!$Y$24="",1,0)</f>
        <v>0</v>
      </c>
    </row>
    <row r="126" spans="1:1">
      <c r="A126" s="1103">
        <f>IF('Форма 4.2.1 | Т-ТЭ | потр'!$AA$24="",1,0)</f>
        <v>0</v>
      </c>
    </row>
    <row r="127" spans="1:1">
      <c r="A127" s="1103">
        <f>IF('Форма 4.2.1 | Т-ТЭ | потр'!$V$24="",1,0)</f>
        <v>0</v>
      </c>
    </row>
    <row r="128" spans="1:1">
      <c r="A128" s="1103">
        <f>IF('Форма 4.2.1 | Т-ТЭ | потр'!$Z$24="",1,0)</f>
        <v>0</v>
      </c>
    </row>
    <row r="129" spans="1:1">
      <c r="A129" s="1103">
        <f>IF('Форма 4.2.1 | Т-ТЭ | потр'!$AB$24="",1,0)</f>
        <v>0</v>
      </c>
    </row>
    <row r="130" spans="1:1">
      <c r="A130" s="1103">
        <f>IF('Форма 4.2.1 | Т-ТЭ | потр'!$Y$28="",1,0)</f>
        <v>0</v>
      </c>
    </row>
    <row r="131" spans="1:1">
      <c r="A131" s="1103">
        <f>IF('Форма 4.2.1 | Т-ТЭ | потр'!$AA$28="",1,0)</f>
        <v>0</v>
      </c>
    </row>
    <row r="132" spans="1:1">
      <c r="A132" s="1103">
        <f>IF('Форма 4.2.1 | Т-ТЭ | потр'!$V$28="",1,0)</f>
        <v>0</v>
      </c>
    </row>
    <row r="133" spans="1:1">
      <c r="A133" s="1103">
        <f>IF('Форма 4.2.1 | Т-ТЭ | потр'!$Z$28="",1,0)</f>
        <v>0</v>
      </c>
    </row>
    <row r="134" spans="1:1">
      <c r="A134" s="1103">
        <f>IF('Форма 4.2.1 | Т-ТЭ | потр'!$AB$28="",1,0)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03"/>
  </cols>
  <sheetData>
    <row r="1" spans="1:3">
      <c r="A1" s="1103" t="s">
        <v>512</v>
      </c>
      <c r="B1" s="1103" t="s">
        <v>513</v>
      </c>
      <c r="C1" s="1103" t="s">
        <v>67</v>
      </c>
    </row>
    <row r="2" spans="1:3">
      <c r="A2" s="1103">
        <v>4189678</v>
      </c>
      <c r="B2" s="1103" t="s">
        <v>2667</v>
      </c>
      <c r="C2" s="1103" t="s">
        <v>2668</v>
      </c>
    </row>
    <row r="3" spans="1:3">
      <c r="A3" s="1103">
        <v>4190415</v>
      </c>
      <c r="B3" s="1103" t="s">
        <v>2669</v>
      </c>
      <c r="C3" s="1103" t="s">
        <v>2668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3381</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03"/>
    <col min="2" max="2" width="65.28515625" style="1103" customWidth="1"/>
    <col min="3" max="3" width="41" style="1103" customWidth="1"/>
    <col min="4" max="16384" width="9.140625" style="1103"/>
  </cols>
  <sheetData>
    <row r="1" spans="1:2">
      <c r="A1" s="1103" t="s">
        <v>330</v>
      </c>
      <c r="B1" s="1103" t="s">
        <v>331</v>
      </c>
    </row>
    <row r="2" spans="1:2">
      <c r="A2" s="1103">
        <v>4213775</v>
      </c>
      <c r="B2" s="1103" t="s">
        <v>612</v>
      </c>
    </row>
    <row r="3" spans="1:2">
      <c r="A3" s="1103">
        <v>4213784</v>
      </c>
      <c r="B3" s="1103" t="s">
        <v>771</v>
      </c>
    </row>
    <row r="4" spans="1:2">
      <c r="A4" s="1103">
        <v>4213781</v>
      </c>
      <c r="B4" s="1103" t="s">
        <v>770</v>
      </c>
    </row>
    <row r="5" spans="1:2">
      <c r="A5" s="1103">
        <v>4213776</v>
      </c>
      <c r="B5" s="1103" t="s">
        <v>613</v>
      </c>
    </row>
    <row r="6" spans="1:2">
      <c r="A6" s="1103">
        <v>4213777</v>
      </c>
      <c r="B6" s="1103" t="s">
        <v>614</v>
      </c>
    </row>
    <row r="7" spans="1:2">
      <c r="A7" s="1103">
        <v>4238670</v>
      </c>
      <c r="B7" s="1103" t="s">
        <v>761</v>
      </c>
    </row>
    <row r="8" spans="1:2">
      <c r="A8" s="1103">
        <v>4213778</v>
      </c>
      <c r="B8" s="1103" t="s">
        <v>615</v>
      </c>
    </row>
    <row r="9" spans="1:2">
      <c r="A9" s="1103">
        <v>4213780</v>
      </c>
      <c r="B9" s="1103" t="s">
        <v>616</v>
      </c>
    </row>
    <row r="10" spans="1:2">
      <c r="A10" s="1103">
        <v>4213779</v>
      </c>
      <c r="B10" s="1103" t="s">
        <v>619</v>
      </c>
    </row>
    <row r="11" spans="1:2">
      <c r="A11" s="1103">
        <v>4213783</v>
      </c>
      <c r="B11" s="1103" t="s">
        <v>618</v>
      </c>
    </row>
    <row r="12" spans="1:2">
      <c r="A12" s="1103">
        <v>4213782</v>
      </c>
      <c r="B12" s="1103"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17" zoomScaleNormal="100" workbookViewId="0">
      <selection activeCell="F40" sqref="F40"/>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28494222</v>
      </c>
      <c r="G1" s="388"/>
      <c r="I1" s="388"/>
    </row>
    <row r="2" spans="1:12" s="18" customFormat="1" ht="14.25">
      <c r="A2" s="197"/>
      <c r="B2" s="90"/>
      <c r="E2" s="393" t="e">
        <f ca="1">"Код шаблона: " &amp; GetCode()</f>
        <v>#NAME?</v>
      </c>
      <c r="F2" s="442"/>
      <c r="G2" s="392"/>
      <c r="H2" s="392"/>
      <c r="I2" s="392"/>
      <c r="J2" s="392"/>
      <c r="K2" s="392"/>
      <c r="L2" s="392"/>
    </row>
    <row r="3" spans="1:12" ht="14.25">
      <c r="E3" s="394" t="e">
        <f ca="1">"Версия " &amp; GetVersion()</f>
        <v>#NAME?</v>
      </c>
      <c r="F3" s="442"/>
      <c r="G3" s="43"/>
      <c r="H3" s="43"/>
      <c r="I3" s="43"/>
      <c r="J3" s="43"/>
      <c r="K3" s="43"/>
      <c r="L3" s="261"/>
    </row>
    <row r="4" spans="1:12" s="372" customFormat="1" ht="6">
      <c r="A4" s="366"/>
      <c r="B4" s="367"/>
      <c r="C4" s="368"/>
      <c r="D4" s="369"/>
      <c r="E4" s="389"/>
      <c r="F4" s="390"/>
      <c r="G4" s="391"/>
      <c r="I4" s="373"/>
    </row>
    <row r="5" spans="1:12" ht="22.5">
      <c r="D5" s="24"/>
      <c r="E5" s="1146" t="s">
        <v>769</v>
      </c>
      <c r="F5" s="1147"/>
      <c r="G5" s="435"/>
      <c r="J5" s="309"/>
    </row>
    <row r="6" spans="1:12" s="372" customFormat="1" ht="6">
      <c r="A6" s="366"/>
      <c r="B6" s="367"/>
      <c r="C6" s="368"/>
      <c r="D6" s="369"/>
      <c r="E6" s="374"/>
      <c r="F6" s="375"/>
      <c r="G6" s="376"/>
      <c r="I6" s="373"/>
    </row>
    <row r="7" spans="1:12" ht="27">
      <c r="D7" s="24"/>
      <c r="E7" s="25" t="s">
        <v>52</v>
      </c>
      <c r="F7" s="328" t="s">
        <v>90</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20" t="s">
        <v>2670</v>
      </c>
      <c r="G11" s="381"/>
    </row>
    <row r="12" spans="1:12" ht="27">
      <c r="D12" s="24"/>
      <c r="E12" s="81" t="s">
        <v>473</v>
      </c>
      <c r="F12" s="1120" t="s">
        <v>2671</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3370</v>
      </c>
      <c r="G18" s="383"/>
    </row>
    <row r="19" spans="1:9" ht="27">
      <c r="D19" s="24"/>
      <c r="E19" s="81" t="s">
        <v>596</v>
      </c>
      <c r="F19" s="330" t="s">
        <v>3372</v>
      </c>
      <c r="G19" s="383"/>
    </row>
    <row r="20" spans="1:9" ht="27">
      <c r="D20" s="24"/>
      <c r="E20" s="81" t="s">
        <v>595</v>
      </c>
      <c r="F20" s="329" t="s">
        <v>3373</v>
      </c>
      <c r="G20" s="383"/>
    </row>
    <row r="21" spans="1:9" ht="27">
      <c r="D21" s="24"/>
      <c r="E21" s="81" t="s">
        <v>501</v>
      </c>
      <c r="F21" s="329" t="s">
        <v>3371</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2766</v>
      </c>
      <c r="G29" s="382"/>
    </row>
    <row r="30" spans="1:9" ht="27" hidden="1">
      <c r="C30" s="28"/>
      <c r="D30" s="29"/>
      <c r="E30" s="52" t="s">
        <v>203</v>
      </c>
      <c r="F30" s="333"/>
      <c r="G30" s="382"/>
    </row>
    <row r="31" spans="1:9" ht="27">
      <c r="C31" s="28"/>
      <c r="D31" s="29"/>
      <c r="E31" s="30" t="s">
        <v>53</v>
      </c>
      <c r="F31" s="332" t="s">
        <v>2767</v>
      </c>
      <c r="G31" s="382"/>
    </row>
    <row r="32" spans="1:9" ht="27">
      <c r="C32" s="28"/>
      <c r="D32" s="29"/>
      <c r="E32" s="30" t="s">
        <v>54</v>
      </c>
      <c r="F32" s="332" t="s">
        <v>2768</v>
      </c>
      <c r="G32" s="382"/>
      <c r="H32" s="31"/>
    </row>
    <row r="33" spans="1:9" s="372" customFormat="1" ht="6">
      <c r="A33" s="377"/>
      <c r="B33" s="367"/>
      <c r="C33" s="368"/>
      <c r="D33" s="378"/>
      <c r="E33" s="374"/>
      <c r="F33" s="379"/>
      <c r="G33" s="380"/>
      <c r="I33" s="373"/>
    </row>
    <row r="34" spans="1:9" ht="27">
      <c r="A34" s="199"/>
      <c r="D34" s="26"/>
      <c r="E34" s="799" t="s">
        <v>723</v>
      </c>
      <c r="F34" s="1121" t="s">
        <v>725</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329" t="s">
        <v>3374</v>
      </c>
      <c r="G40" s="381"/>
    </row>
    <row r="41" spans="1:9" ht="27">
      <c r="A41" s="201"/>
      <c r="B41" s="92"/>
      <c r="D41" s="33"/>
      <c r="E41" s="41" t="s">
        <v>547</v>
      </c>
      <c r="F41" s="329" t="s">
        <v>3375</v>
      </c>
      <c r="G41" s="381"/>
    </row>
    <row r="42" spans="1:9" ht="19.5">
      <c r="D42" s="24"/>
      <c r="E42" s="25"/>
      <c r="F42" s="445" t="s">
        <v>578</v>
      </c>
      <c r="G42" s="21"/>
    </row>
    <row r="43" spans="1:9" ht="27">
      <c r="A43" s="201"/>
      <c r="D43" s="21"/>
      <c r="E43" s="443" t="s">
        <v>87</v>
      </c>
      <c r="F43" s="449" t="s">
        <v>3376</v>
      </c>
      <c r="G43" s="381"/>
    </row>
    <row r="44" spans="1:9" ht="27">
      <c r="A44" s="201"/>
      <c r="B44" s="92"/>
      <c r="D44" s="33"/>
      <c r="E44" s="443" t="s">
        <v>88</v>
      </c>
      <c r="F44" s="449" t="s">
        <v>3377</v>
      </c>
      <c r="G44" s="381"/>
    </row>
    <row r="45" spans="1:9" ht="27">
      <c r="A45" s="201"/>
      <c r="B45" s="92"/>
      <c r="D45" s="33"/>
      <c r="E45" s="443" t="s">
        <v>579</v>
      </c>
      <c r="F45" s="449" t="s">
        <v>3378</v>
      </c>
      <c r="G45" s="381"/>
    </row>
    <row r="46" spans="1:9" ht="27">
      <c r="D46" s="24"/>
      <c r="E46" s="444" t="s">
        <v>580</v>
      </c>
      <c r="F46" s="449" t="s">
        <v>3379</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8"/>
      <c r="F54" s="1148"/>
      <c r="G54" s="1148"/>
      <c r="H54" s="1148"/>
      <c r="I54" s="1148"/>
    </row>
  </sheetData>
  <sheetProtection algorithmName="SHA-512" hashValue="3TA1ztlk3WBLf14vFJo0fws4WORe6FzGVrHZObd7ibIl47g7Ckf19+B5gh9yHhUKsmU8C4y7MiiE+omDp/YBdg==" saltValue="k92d/zcinaZEeDvXEZ8K+Q==" spinCount="100000"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03"/>
    <col min="2" max="2" width="65.28515625" style="1103" customWidth="1"/>
    <col min="3" max="3" width="41" style="1103" customWidth="1"/>
    <col min="4" max="16384" width="9.140625" style="1103"/>
  </cols>
  <sheetData>
    <row r="1" spans="1:2">
      <c r="A1" s="1103" t="s">
        <v>330</v>
      </c>
      <c r="B1" s="1103" t="s">
        <v>332</v>
      </c>
    </row>
    <row r="2" spans="1:2">
      <c r="A2" s="1103">
        <v>4190064</v>
      </c>
      <c r="B2" s="1103" t="s">
        <v>2657</v>
      </c>
    </row>
    <row r="3" spans="1:2">
      <c r="A3" s="1103">
        <v>4190065</v>
      </c>
      <c r="B3" s="1103" t="s">
        <v>2658</v>
      </c>
    </row>
    <row r="4" spans="1:2">
      <c r="A4" s="1103">
        <v>4190066</v>
      </c>
      <c r="B4" s="1103" t="s">
        <v>2659</v>
      </c>
    </row>
    <row r="5" spans="1:2">
      <c r="A5" s="1103">
        <v>4190067</v>
      </c>
      <c r="B5" s="1103" t="s">
        <v>2660</v>
      </c>
    </row>
    <row r="6" spans="1:2">
      <c r="A6" s="1103">
        <v>4190068</v>
      </c>
      <c r="B6" s="1103" t="s">
        <v>2661</v>
      </c>
    </row>
    <row r="7" spans="1:2">
      <c r="A7" s="1103">
        <v>4190069</v>
      </c>
      <c r="B7" s="1103" t="s">
        <v>2662</v>
      </c>
    </row>
    <row r="8" spans="1:2">
      <c r="A8" s="1103">
        <v>4190070</v>
      </c>
      <c r="B8" s="1103" t="s">
        <v>2663</v>
      </c>
    </row>
    <row r="9" spans="1:2">
      <c r="A9" s="1103">
        <v>4190071</v>
      </c>
      <c r="B9" s="1103" t="s">
        <v>2664</v>
      </c>
    </row>
    <row r="10" spans="1:2">
      <c r="A10" s="1103">
        <v>4190072</v>
      </c>
      <c r="B10" s="1103" t="s">
        <v>2665</v>
      </c>
    </row>
    <row r="11" spans="1:2">
      <c r="A11" s="1103">
        <v>4190073</v>
      </c>
      <c r="B11" s="1103" t="s">
        <v>2666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0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2656</v>
      </c>
      <c r="B1" s="5" t="s">
        <v>2673</v>
      </c>
      <c r="C1" s="5" t="s">
        <v>2674</v>
      </c>
      <c r="D1" s="5" t="s">
        <v>2675</v>
      </c>
      <c r="E1" s="5" t="s">
        <v>2676</v>
      </c>
      <c r="F1" s="5" t="s">
        <v>2677</v>
      </c>
      <c r="G1" s="5" t="s">
        <v>2678</v>
      </c>
      <c r="H1" s="5" t="s">
        <v>2679</v>
      </c>
      <c r="I1" s="5" t="s">
        <v>2680</v>
      </c>
    </row>
    <row r="2" spans="1:10">
      <c r="A2" s="5">
        <v>1</v>
      </c>
      <c r="B2" s="5" t="s">
        <v>2681</v>
      </c>
      <c r="C2" s="5" t="s">
        <v>90</v>
      </c>
      <c r="D2" s="5" t="s">
        <v>2682</v>
      </c>
      <c r="E2" s="5" t="s">
        <v>2683</v>
      </c>
      <c r="F2" s="5" t="s">
        <v>2684</v>
      </c>
      <c r="G2" s="5" t="s">
        <v>2685</v>
      </c>
      <c r="J2" s="5" t="s">
        <v>3369</v>
      </c>
    </row>
    <row r="3" spans="1:10">
      <c r="A3" s="5">
        <v>2</v>
      </c>
      <c r="B3" s="5" t="s">
        <v>2681</v>
      </c>
      <c r="C3" s="5" t="s">
        <v>90</v>
      </c>
      <c r="D3" s="5" t="s">
        <v>2686</v>
      </c>
      <c r="E3" s="5" t="s">
        <v>2687</v>
      </c>
      <c r="F3" s="5" t="s">
        <v>2688</v>
      </c>
      <c r="G3" s="5" t="s">
        <v>2689</v>
      </c>
      <c r="J3" s="5" t="s">
        <v>3369</v>
      </c>
    </row>
    <row r="4" spans="1:10">
      <c r="A4" s="5">
        <v>3</v>
      </c>
      <c r="B4" s="5" t="s">
        <v>2681</v>
      </c>
      <c r="C4" s="5" t="s">
        <v>90</v>
      </c>
      <c r="D4" s="5" t="s">
        <v>2690</v>
      </c>
      <c r="E4" s="5" t="s">
        <v>2691</v>
      </c>
      <c r="F4" s="5" t="s">
        <v>2692</v>
      </c>
      <c r="G4" s="5" t="s">
        <v>2693</v>
      </c>
      <c r="J4" s="5" t="s">
        <v>3369</v>
      </c>
    </row>
    <row r="5" spans="1:10">
      <c r="A5" s="5">
        <v>4</v>
      </c>
      <c r="B5" s="5" t="s">
        <v>2681</v>
      </c>
      <c r="C5" s="5" t="s">
        <v>90</v>
      </c>
      <c r="D5" s="5" t="s">
        <v>2694</v>
      </c>
      <c r="E5" s="5" t="s">
        <v>2695</v>
      </c>
      <c r="F5" s="5" t="s">
        <v>2696</v>
      </c>
      <c r="G5" s="5" t="s">
        <v>2689</v>
      </c>
      <c r="J5" s="5" t="s">
        <v>3369</v>
      </c>
    </row>
    <row r="6" spans="1:10">
      <c r="A6" s="5">
        <v>5</v>
      </c>
      <c r="B6" s="5" t="s">
        <v>2681</v>
      </c>
      <c r="C6" s="5" t="s">
        <v>90</v>
      </c>
      <c r="D6" s="5" t="s">
        <v>2697</v>
      </c>
      <c r="E6" s="5" t="s">
        <v>2698</v>
      </c>
      <c r="F6" s="5" t="s">
        <v>2699</v>
      </c>
      <c r="G6" s="5" t="s">
        <v>2700</v>
      </c>
      <c r="J6" s="5" t="s">
        <v>3369</v>
      </c>
    </row>
    <row r="7" spans="1:10">
      <c r="A7" s="5">
        <v>6</v>
      </c>
      <c r="B7" s="5" t="s">
        <v>2681</v>
      </c>
      <c r="C7" s="5" t="s">
        <v>90</v>
      </c>
      <c r="D7" s="5" t="s">
        <v>2701</v>
      </c>
      <c r="E7" s="5" t="s">
        <v>2702</v>
      </c>
      <c r="F7" s="5" t="s">
        <v>2703</v>
      </c>
      <c r="G7" s="5" t="s">
        <v>2704</v>
      </c>
      <c r="J7" s="5" t="s">
        <v>3369</v>
      </c>
    </row>
    <row r="8" spans="1:10">
      <c r="A8" s="5">
        <v>7</v>
      </c>
      <c r="B8" s="5" t="s">
        <v>2681</v>
      </c>
      <c r="C8" s="5" t="s">
        <v>90</v>
      </c>
      <c r="D8" s="5" t="s">
        <v>2705</v>
      </c>
      <c r="E8" s="5" t="s">
        <v>2706</v>
      </c>
      <c r="F8" s="5" t="s">
        <v>2707</v>
      </c>
      <c r="G8" s="5" t="s">
        <v>2708</v>
      </c>
      <c r="J8" s="5" t="s">
        <v>3369</v>
      </c>
    </row>
    <row r="9" spans="1:10">
      <c r="A9" s="5">
        <v>8</v>
      </c>
      <c r="B9" s="5" t="s">
        <v>2681</v>
      </c>
      <c r="C9" s="5" t="s">
        <v>90</v>
      </c>
      <c r="D9" s="5" t="s">
        <v>2709</v>
      </c>
      <c r="E9" s="5" t="s">
        <v>2710</v>
      </c>
      <c r="F9" s="5" t="s">
        <v>2711</v>
      </c>
      <c r="G9" s="5" t="s">
        <v>2712</v>
      </c>
      <c r="J9" s="5" t="s">
        <v>3369</v>
      </c>
    </row>
    <row r="10" spans="1:10">
      <c r="A10" s="5">
        <v>9</v>
      </c>
      <c r="B10" s="5" t="s">
        <v>2681</v>
      </c>
      <c r="C10" s="5" t="s">
        <v>90</v>
      </c>
      <c r="D10" s="5" t="s">
        <v>2713</v>
      </c>
      <c r="E10" s="5" t="s">
        <v>2714</v>
      </c>
      <c r="F10" s="5" t="s">
        <v>2715</v>
      </c>
      <c r="G10" s="5" t="s">
        <v>2716</v>
      </c>
      <c r="J10" s="5" t="s">
        <v>3369</v>
      </c>
    </row>
    <row r="11" spans="1:10">
      <c r="A11" s="5">
        <v>10</v>
      </c>
      <c r="B11" s="5" t="s">
        <v>2681</v>
      </c>
      <c r="C11" s="5" t="s">
        <v>90</v>
      </c>
      <c r="D11" s="5" t="s">
        <v>2717</v>
      </c>
      <c r="E11" s="5" t="s">
        <v>2718</v>
      </c>
      <c r="F11" s="5" t="s">
        <v>2719</v>
      </c>
      <c r="G11" s="5" t="s">
        <v>2720</v>
      </c>
      <c r="J11" s="5" t="s">
        <v>3369</v>
      </c>
    </row>
    <row r="12" spans="1:10">
      <c r="A12" s="5">
        <v>11</v>
      </c>
      <c r="B12" s="5" t="s">
        <v>2681</v>
      </c>
      <c r="C12" s="5" t="s">
        <v>90</v>
      </c>
      <c r="D12" s="5" t="s">
        <v>2721</v>
      </c>
      <c r="E12" s="5" t="s">
        <v>2722</v>
      </c>
      <c r="F12" s="5" t="s">
        <v>2723</v>
      </c>
      <c r="G12" s="5" t="s">
        <v>2724</v>
      </c>
      <c r="J12" s="5" t="s">
        <v>3369</v>
      </c>
    </row>
    <row r="13" spans="1:10">
      <c r="A13" s="5">
        <v>12</v>
      </c>
      <c r="B13" s="5" t="s">
        <v>2681</v>
      </c>
      <c r="C13" s="5" t="s">
        <v>90</v>
      </c>
      <c r="D13" s="5" t="s">
        <v>2725</v>
      </c>
      <c r="E13" s="5" t="s">
        <v>2722</v>
      </c>
      <c r="F13" s="5" t="s">
        <v>2723</v>
      </c>
      <c r="G13" s="5" t="s">
        <v>2726</v>
      </c>
      <c r="H13" s="5" t="s">
        <v>2727</v>
      </c>
      <c r="J13" s="5" t="s">
        <v>3369</v>
      </c>
    </row>
    <row r="14" spans="1:10">
      <c r="A14" s="5">
        <v>13</v>
      </c>
      <c r="B14" s="5" t="s">
        <v>2681</v>
      </c>
      <c r="C14" s="5" t="s">
        <v>90</v>
      </c>
      <c r="D14" s="5" t="s">
        <v>2728</v>
      </c>
      <c r="E14" s="5" t="s">
        <v>2722</v>
      </c>
      <c r="F14" s="5" t="s">
        <v>2723</v>
      </c>
      <c r="G14" s="5" t="s">
        <v>2729</v>
      </c>
      <c r="J14" s="5" t="s">
        <v>3369</v>
      </c>
    </row>
    <row r="15" spans="1:10">
      <c r="A15" s="5">
        <v>14</v>
      </c>
      <c r="B15" s="5" t="s">
        <v>2681</v>
      </c>
      <c r="C15" s="5" t="s">
        <v>90</v>
      </c>
      <c r="D15" s="5" t="s">
        <v>2730</v>
      </c>
      <c r="E15" s="5" t="s">
        <v>2731</v>
      </c>
      <c r="F15" s="5" t="s">
        <v>2732</v>
      </c>
      <c r="G15" s="5" t="s">
        <v>2733</v>
      </c>
      <c r="J15" s="5" t="s">
        <v>3369</v>
      </c>
    </row>
    <row r="16" spans="1:10">
      <c r="A16" s="5">
        <v>15</v>
      </c>
      <c r="B16" s="5" t="s">
        <v>2681</v>
      </c>
      <c r="C16" s="5" t="s">
        <v>90</v>
      </c>
      <c r="D16" s="5" t="s">
        <v>2734</v>
      </c>
      <c r="E16" s="5" t="s">
        <v>2735</v>
      </c>
      <c r="F16" s="5" t="s">
        <v>2736</v>
      </c>
      <c r="G16" s="5" t="s">
        <v>2737</v>
      </c>
      <c r="J16" s="5" t="s">
        <v>3369</v>
      </c>
    </row>
    <row r="17" spans="1:10">
      <c r="A17" s="5">
        <v>16</v>
      </c>
      <c r="B17" s="5" t="s">
        <v>2681</v>
      </c>
      <c r="C17" s="5" t="s">
        <v>90</v>
      </c>
      <c r="D17" s="5" t="s">
        <v>2738</v>
      </c>
      <c r="E17" s="5" t="s">
        <v>2739</v>
      </c>
      <c r="F17" s="5" t="s">
        <v>2740</v>
      </c>
      <c r="G17" s="5" t="s">
        <v>2741</v>
      </c>
      <c r="J17" s="5" t="s">
        <v>3369</v>
      </c>
    </row>
    <row r="18" spans="1:10">
      <c r="A18" s="5">
        <v>17</v>
      </c>
      <c r="B18" s="5" t="s">
        <v>2681</v>
      </c>
      <c r="C18" s="5" t="s">
        <v>90</v>
      </c>
      <c r="D18" s="5" t="s">
        <v>2742</v>
      </c>
      <c r="E18" s="5" t="s">
        <v>2743</v>
      </c>
      <c r="F18" s="5" t="s">
        <v>2744</v>
      </c>
      <c r="G18" s="5" t="s">
        <v>2741</v>
      </c>
      <c r="J18" s="5" t="s">
        <v>3369</v>
      </c>
    </row>
    <row r="19" spans="1:10">
      <c r="A19" s="5">
        <v>18</v>
      </c>
      <c r="B19" s="5" t="s">
        <v>2681</v>
      </c>
      <c r="C19" s="5" t="s">
        <v>90</v>
      </c>
      <c r="D19" s="5" t="s">
        <v>2745</v>
      </c>
      <c r="E19" s="5" t="s">
        <v>2746</v>
      </c>
      <c r="F19" s="5" t="s">
        <v>2747</v>
      </c>
      <c r="G19" s="5" t="s">
        <v>2748</v>
      </c>
      <c r="J19" s="5" t="s">
        <v>3369</v>
      </c>
    </row>
    <row r="20" spans="1:10">
      <c r="A20" s="5">
        <v>19</v>
      </c>
      <c r="B20" s="5" t="s">
        <v>2681</v>
      </c>
      <c r="C20" s="5" t="s">
        <v>90</v>
      </c>
      <c r="D20" s="5" t="s">
        <v>2749</v>
      </c>
      <c r="E20" s="5" t="s">
        <v>2750</v>
      </c>
      <c r="F20" s="5" t="s">
        <v>2751</v>
      </c>
      <c r="G20" s="5" t="s">
        <v>2752</v>
      </c>
      <c r="J20" s="5" t="s">
        <v>3369</v>
      </c>
    </row>
    <row r="21" spans="1:10">
      <c r="A21" s="5">
        <v>20</v>
      </c>
      <c r="B21" s="5" t="s">
        <v>2681</v>
      </c>
      <c r="C21" s="5" t="s">
        <v>90</v>
      </c>
      <c r="D21" s="5" t="s">
        <v>2753</v>
      </c>
      <c r="E21" s="5" t="s">
        <v>2754</v>
      </c>
      <c r="F21" s="5" t="s">
        <v>2755</v>
      </c>
      <c r="G21" s="5" t="s">
        <v>2756</v>
      </c>
      <c r="J21" s="5" t="s">
        <v>3369</v>
      </c>
    </row>
    <row r="22" spans="1:10">
      <c r="A22" s="5">
        <v>21</v>
      </c>
      <c r="B22" s="5" t="s">
        <v>2681</v>
      </c>
      <c r="C22" s="5" t="s">
        <v>90</v>
      </c>
      <c r="D22" s="5" t="s">
        <v>2757</v>
      </c>
      <c r="E22" s="5" t="s">
        <v>2758</v>
      </c>
      <c r="F22" s="5" t="s">
        <v>2759</v>
      </c>
      <c r="G22" s="5" t="s">
        <v>2760</v>
      </c>
      <c r="J22" s="5" t="s">
        <v>3369</v>
      </c>
    </row>
    <row r="23" spans="1:10">
      <c r="A23" s="5">
        <v>22</v>
      </c>
      <c r="B23" s="5" t="s">
        <v>2681</v>
      </c>
      <c r="C23" s="5" t="s">
        <v>90</v>
      </c>
      <c r="D23" s="5" t="s">
        <v>2761</v>
      </c>
      <c r="E23" s="5" t="s">
        <v>2762</v>
      </c>
      <c r="F23" s="5" t="s">
        <v>2763</v>
      </c>
      <c r="G23" s="5" t="s">
        <v>2764</v>
      </c>
      <c r="J23" s="5" t="s">
        <v>3369</v>
      </c>
    </row>
    <row r="24" spans="1:10">
      <c r="A24" s="5">
        <v>23</v>
      </c>
      <c r="B24" s="5" t="s">
        <v>2681</v>
      </c>
      <c r="C24" s="5" t="s">
        <v>90</v>
      </c>
      <c r="D24" s="5" t="s">
        <v>2765</v>
      </c>
      <c r="E24" s="5" t="s">
        <v>2766</v>
      </c>
      <c r="F24" s="5" t="s">
        <v>2767</v>
      </c>
      <c r="G24" s="5" t="s">
        <v>2768</v>
      </c>
      <c r="J24" s="5" t="s">
        <v>3369</v>
      </c>
    </row>
    <row r="25" spans="1:10">
      <c r="A25" s="5">
        <v>24</v>
      </c>
      <c r="B25" s="5" t="s">
        <v>2681</v>
      </c>
      <c r="C25" s="5" t="s">
        <v>90</v>
      </c>
      <c r="D25" s="5" t="s">
        <v>2769</v>
      </c>
      <c r="E25" s="5" t="s">
        <v>2770</v>
      </c>
      <c r="F25" s="5" t="s">
        <v>2771</v>
      </c>
      <c r="G25" s="5" t="s">
        <v>2772</v>
      </c>
      <c r="J25" s="5" t="s">
        <v>3369</v>
      </c>
    </row>
    <row r="26" spans="1:10">
      <c r="A26" s="5">
        <v>25</v>
      </c>
      <c r="B26" s="5" t="s">
        <v>2681</v>
      </c>
      <c r="C26" s="5" t="s">
        <v>90</v>
      </c>
      <c r="D26" s="5" t="s">
        <v>2773</v>
      </c>
      <c r="E26" s="5" t="s">
        <v>2774</v>
      </c>
      <c r="F26" s="5" t="s">
        <v>2775</v>
      </c>
      <c r="G26" s="5" t="s">
        <v>2764</v>
      </c>
      <c r="J26" s="5" t="s">
        <v>3369</v>
      </c>
    </row>
    <row r="27" spans="1:10">
      <c r="A27" s="5">
        <v>26</v>
      </c>
      <c r="B27" s="5" t="s">
        <v>2681</v>
      </c>
      <c r="C27" s="5" t="s">
        <v>90</v>
      </c>
      <c r="D27" s="5" t="s">
        <v>2776</v>
      </c>
      <c r="E27" s="5" t="s">
        <v>2777</v>
      </c>
      <c r="F27" s="5" t="s">
        <v>2778</v>
      </c>
      <c r="G27" s="5" t="s">
        <v>2733</v>
      </c>
      <c r="J27" s="5" t="s">
        <v>3369</v>
      </c>
    </row>
    <row r="28" spans="1:10">
      <c r="A28" s="5">
        <v>27</v>
      </c>
      <c r="B28" s="5" t="s">
        <v>2681</v>
      </c>
      <c r="C28" s="5" t="s">
        <v>90</v>
      </c>
      <c r="D28" s="5" t="s">
        <v>2779</v>
      </c>
      <c r="E28" s="5" t="s">
        <v>2780</v>
      </c>
      <c r="F28" s="5" t="s">
        <v>2781</v>
      </c>
      <c r="G28" s="5" t="s">
        <v>2756</v>
      </c>
      <c r="J28" s="5" t="s">
        <v>3369</v>
      </c>
    </row>
    <row r="29" spans="1:10">
      <c r="A29" s="5">
        <v>28</v>
      </c>
      <c r="B29" s="5" t="s">
        <v>2681</v>
      </c>
      <c r="C29" s="5" t="s">
        <v>90</v>
      </c>
      <c r="D29" s="5" t="s">
        <v>2782</v>
      </c>
      <c r="E29" s="5" t="s">
        <v>2783</v>
      </c>
      <c r="F29" s="5" t="s">
        <v>2784</v>
      </c>
      <c r="G29" s="5" t="s">
        <v>2785</v>
      </c>
      <c r="J29" s="5" t="s">
        <v>3369</v>
      </c>
    </row>
    <row r="30" spans="1:10">
      <c r="A30" s="5">
        <v>29</v>
      </c>
      <c r="B30" s="5" t="s">
        <v>2681</v>
      </c>
      <c r="C30" s="5" t="s">
        <v>90</v>
      </c>
      <c r="D30" s="5" t="s">
        <v>2786</v>
      </c>
      <c r="E30" s="5" t="s">
        <v>2787</v>
      </c>
      <c r="F30" s="5" t="s">
        <v>2788</v>
      </c>
      <c r="G30" s="5" t="s">
        <v>2764</v>
      </c>
      <c r="J30" s="5" t="s">
        <v>3369</v>
      </c>
    </row>
    <row r="31" spans="1:10">
      <c r="A31" s="5">
        <v>30</v>
      </c>
      <c r="B31" s="5" t="s">
        <v>2681</v>
      </c>
      <c r="C31" s="5" t="s">
        <v>90</v>
      </c>
      <c r="D31" s="5" t="s">
        <v>2789</v>
      </c>
      <c r="E31" s="5" t="s">
        <v>2790</v>
      </c>
      <c r="F31" s="5" t="s">
        <v>2791</v>
      </c>
      <c r="G31" s="5" t="s">
        <v>2760</v>
      </c>
      <c r="J31" s="5" t="s">
        <v>3369</v>
      </c>
    </row>
    <row r="32" spans="1:10">
      <c r="A32" s="5">
        <v>31</v>
      </c>
      <c r="B32" s="5" t="s">
        <v>2681</v>
      </c>
      <c r="C32" s="5" t="s">
        <v>90</v>
      </c>
      <c r="D32" s="5" t="s">
        <v>2792</v>
      </c>
      <c r="E32" s="5" t="s">
        <v>2793</v>
      </c>
      <c r="F32" s="5" t="s">
        <v>2794</v>
      </c>
      <c r="G32" s="5" t="s">
        <v>2795</v>
      </c>
      <c r="J32" s="5" t="s">
        <v>3369</v>
      </c>
    </row>
    <row r="33" spans="1:10">
      <c r="A33" s="5">
        <v>32</v>
      </c>
      <c r="B33" s="5" t="s">
        <v>2681</v>
      </c>
      <c r="C33" s="5" t="s">
        <v>90</v>
      </c>
      <c r="D33" s="5" t="s">
        <v>2796</v>
      </c>
      <c r="E33" s="5" t="s">
        <v>2797</v>
      </c>
      <c r="F33" s="5" t="s">
        <v>2798</v>
      </c>
      <c r="G33" s="5" t="s">
        <v>2799</v>
      </c>
      <c r="J33" s="5" t="s">
        <v>3369</v>
      </c>
    </row>
    <row r="34" spans="1:10">
      <c r="A34" s="5">
        <v>33</v>
      </c>
      <c r="B34" s="5" t="s">
        <v>2681</v>
      </c>
      <c r="C34" s="5" t="s">
        <v>90</v>
      </c>
      <c r="D34" s="5" t="s">
        <v>2800</v>
      </c>
      <c r="E34" s="5" t="s">
        <v>2801</v>
      </c>
      <c r="F34" s="5" t="s">
        <v>2802</v>
      </c>
      <c r="G34" s="5" t="s">
        <v>2733</v>
      </c>
      <c r="J34" s="5" t="s">
        <v>3369</v>
      </c>
    </row>
    <row r="35" spans="1:10">
      <c r="A35" s="5">
        <v>34</v>
      </c>
      <c r="B35" s="5" t="s">
        <v>2681</v>
      </c>
      <c r="C35" s="5" t="s">
        <v>90</v>
      </c>
      <c r="D35" s="5" t="s">
        <v>2803</v>
      </c>
      <c r="E35" s="5" t="s">
        <v>2804</v>
      </c>
      <c r="F35" s="5" t="s">
        <v>2805</v>
      </c>
      <c r="G35" s="5" t="s">
        <v>2741</v>
      </c>
      <c r="J35" s="5" t="s">
        <v>3369</v>
      </c>
    </row>
    <row r="36" spans="1:10">
      <c r="A36" s="5">
        <v>35</v>
      </c>
      <c r="B36" s="5" t="s">
        <v>2681</v>
      </c>
      <c r="C36" s="5" t="s">
        <v>90</v>
      </c>
      <c r="D36" s="5" t="s">
        <v>2806</v>
      </c>
      <c r="E36" s="5" t="s">
        <v>2807</v>
      </c>
      <c r="F36" s="5" t="s">
        <v>2808</v>
      </c>
      <c r="G36" s="5" t="s">
        <v>2760</v>
      </c>
      <c r="H36" s="5" t="s">
        <v>2809</v>
      </c>
      <c r="J36" s="5" t="s">
        <v>3369</v>
      </c>
    </row>
    <row r="37" spans="1:10">
      <c r="A37" s="5">
        <v>36</v>
      </c>
      <c r="B37" s="5" t="s">
        <v>2681</v>
      </c>
      <c r="C37" s="5" t="s">
        <v>90</v>
      </c>
      <c r="D37" s="5" t="s">
        <v>2810</v>
      </c>
      <c r="E37" s="5" t="s">
        <v>2811</v>
      </c>
      <c r="F37" s="5" t="s">
        <v>2812</v>
      </c>
      <c r="G37" s="5" t="s">
        <v>2764</v>
      </c>
      <c r="J37" s="5" t="s">
        <v>3369</v>
      </c>
    </row>
    <row r="38" spans="1:10">
      <c r="A38" s="5">
        <v>37</v>
      </c>
      <c r="B38" s="5" t="s">
        <v>2681</v>
      </c>
      <c r="C38" s="5" t="s">
        <v>90</v>
      </c>
      <c r="D38" s="5" t="s">
        <v>2813</v>
      </c>
      <c r="E38" s="5" t="s">
        <v>2814</v>
      </c>
      <c r="F38" s="5" t="s">
        <v>2815</v>
      </c>
      <c r="G38" s="5" t="s">
        <v>2764</v>
      </c>
      <c r="J38" s="5" t="s">
        <v>3369</v>
      </c>
    </row>
    <row r="39" spans="1:10">
      <c r="A39" s="5">
        <v>38</v>
      </c>
      <c r="B39" s="5" t="s">
        <v>2681</v>
      </c>
      <c r="C39" s="5" t="s">
        <v>90</v>
      </c>
      <c r="D39" s="5" t="s">
        <v>2816</v>
      </c>
      <c r="E39" s="5" t="s">
        <v>2817</v>
      </c>
      <c r="F39" s="5" t="s">
        <v>2818</v>
      </c>
      <c r="G39" s="5" t="s">
        <v>2819</v>
      </c>
      <c r="J39" s="5" t="s">
        <v>3369</v>
      </c>
    </row>
    <row r="40" spans="1:10">
      <c r="A40" s="5">
        <v>39</v>
      </c>
      <c r="B40" s="5" t="s">
        <v>2681</v>
      </c>
      <c r="C40" s="5" t="s">
        <v>90</v>
      </c>
      <c r="D40" s="5" t="s">
        <v>2820</v>
      </c>
      <c r="E40" s="5" t="s">
        <v>2821</v>
      </c>
      <c r="F40" s="5" t="s">
        <v>2822</v>
      </c>
      <c r="G40" s="5" t="s">
        <v>2799</v>
      </c>
      <c r="J40" s="5" t="s">
        <v>3369</v>
      </c>
    </row>
    <row r="41" spans="1:10">
      <c r="A41" s="5">
        <v>40</v>
      </c>
      <c r="B41" s="5" t="s">
        <v>2681</v>
      </c>
      <c r="C41" s="5" t="s">
        <v>90</v>
      </c>
      <c r="D41" s="5" t="s">
        <v>2823</v>
      </c>
      <c r="E41" s="5" t="s">
        <v>2824</v>
      </c>
      <c r="F41" s="5" t="s">
        <v>2825</v>
      </c>
      <c r="G41" s="5" t="s">
        <v>2826</v>
      </c>
      <c r="J41" s="5" t="s">
        <v>3369</v>
      </c>
    </row>
    <row r="42" spans="1:10">
      <c r="A42" s="5">
        <v>41</v>
      </c>
      <c r="B42" s="5" t="s">
        <v>2681</v>
      </c>
      <c r="C42" s="5" t="s">
        <v>90</v>
      </c>
      <c r="D42" s="5" t="s">
        <v>2827</v>
      </c>
      <c r="E42" s="5" t="s">
        <v>2828</v>
      </c>
      <c r="F42" s="5" t="s">
        <v>2829</v>
      </c>
      <c r="G42" s="5" t="s">
        <v>2830</v>
      </c>
      <c r="J42" s="5" t="s">
        <v>3369</v>
      </c>
    </row>
    <row r="43" spans="1:10">
      <c r="A43" s="5">
        <v>42</v>
      </c>
      <c r="B43" s="5" t="s">
        <v>2681</v>
      </c>
      <c r="C43" s="5" t="s">
        <v>90</v>
      </c>
      <c r="D43" s="5" t="s">
        <v>2831</v>
      </c>
      <c r="E43" s="5" t="s">
        <v>2832</v>
      </c>
      <c r="F43" s="5" t="s">
        <v>2833</v>
      </c>
      <c r="G43" s="5" t="s">
        <v>2685</v>
      </c>
      <c r="H43" s="5" t="s">
        <v>2834</v>
      </c>
      <c r="J43" s="5" t="s">
        <v>3369</v>
      </c>
    </row>
    <row r="44" spans="1:10">
      <c r="A44" s="5">
        <v>43</v>
      </c>
      <c r="B44" s="5" t="s">
        <v>2681</v>
      </c>
      <c r="C44" s="5" t="s">
        <v>90</v>
      </c>
      <c r="D44" s="5" t="s">
        <v>2835</v>
      </c>
      <c r="E44" s="5" t="s">
        <v>2836</v>
      </c>
      <c r="F44" s="5" t="s">
        <v>2837</v>
      </c>
      <c r="G44" s="5" t="s">
        <v>2768</v>
      </c>
      <c r="J44" s="5" t="s">
        <v>3369</v>
      </c>
    </row>
    <row r="45" spans="1:10">
      <c r="A45" s="5">
        <v>44</v>
      </c>
      <c r="B45" s="5" t="s">
        <v>2681</v>
      </c>
      <c r="C45" s="5" t="s">
        <v>90</v>
      </c>
      <c r="D45" s="5" t="s">
        <v>2838</v>
      </c>
      <c r="E45" s="5" t="s">
        <v>2839</v>
      </c>
      <c r="F45" s="5" t="s">
        <v>2840</v>
      </c>
      <c r="G45" s="5" t="s">
        <v>2841</v>
      </c>
      <c r="J45" s="5" t="s">
        <v>3369</v>
      </c>
    </row>
    <row r="46" spans="1:10">
      <c r="A46" s="5">
        <v>45</v>
      </c>
      <c r="B46" s="5" t="s">
        <v>2681</v>
      </c>
      <c r="C46" s="5" t="s">
        <v>90</v>
      </c>
      <c r="D46" s="5" t="s">
        <v>2842</v>
      </c>
      <c r="E46" s="5" t="s">
        <v>2843</v>
      </c>
      <c r="F46" s="5" t="s">
        <v>2844</v>
      </c>
      <c r="G46" s="5" t="s">
        <v>2685</v>
      </c>
      <c r="J46" s="5" t="s">
        <v>3369</v>
      </c>
    </row>
    <row r="47" spans="1:10">
      <c r="A47" s="5">
        <v>46</v>
      </c>
      <c r="B47" s="5" t="s">
        <v>2681</v>
      </c>
      <c r="C47" s="5" t="s">
        <v>90</v>
      </c>
      <c r="D47" s="5" t="s">
        <v>2845</v>
      </c>
      <c r="E47" s="5" t="s">
        <v>2846</v>
      </c>
      <c r="F47" s="5" t="s">
        <v>2847</v>
      </c>
      <c r="G47" s="5" t="s">
        <v>2741</v>
      </c>
      <c r="J47" s="5" t="s">
        <v>3369</v>
      </c>
    </row>
    <row r="48" spans="1:10">
      <c r="A48" s="5">
        <v>47</v>
      </c>
      <c r="B48" s="5" t="s">
        <v>2681</v>
      </c>
      <c r="C48" s="5" t="s">
        <v>90</v>
      </c>
      <c r="D48" s="5" t="s">
        <v>2848</v>
      </c>
      <c r="E48" s="5" t="s">
        <v>2849</v>
      </c>
      <c r="F48" s="5" t="s">
        <v>2850</v>
      </c>
      <c r="G48" s="5" t="s">
        <v>2851</v>
      </c>
      <c r="J48" s="5" t="s">
        <v>3369</v>
      </c>
    </row>
    <row r="49" spans="1:10">
      <c r="A49" s="5">
        <v>48</v>
      </c>
      <c r="B49" s="5" t="s">
        <v>2681</v>
      </c>
      <c r="C49" s="5" t="s">
        <v>90</v>
      </c>
      <c r="D49" s="5" t="s">
        <v>2852</v>
      </c>
      <c r="E49" s="5" t="s">
        <v>2853</v>
      </c>
      <c r="F49" s="5" t="s">
        <v>2844</v>
      </c>
      <c r="G49" s="5" t="s">
        <v>2854</v>
      </c>
      <c r="J49" s="5" t="s">
        <v>3369</v>
      </c>
    </row>
    <row r="50" spans="1:10">
      <c r="A50" s="5">
        <v>49</v>
      </c>
      <c r="B50" s="5" t="s">
        <v>2681</v>
      </c>
      <c r="C50" s="5" t="s">
        <v>90</v>
      </c>
      <c r="D50" s="5" t="s">
        <v>2855</v>
      </c>
      <c r="E50" s="5" t="s">
        <v>2856</v>
      </c>
      <c r="F50" s="5" t="s">
        <v>2857</v>
      </c>
      <c r="G50" s="5" t="s">
        <v>2858</v>
      </c>
      <c r="J50" s="5" t="s">
        <v>3369</v>
      </c>
    </row>
    <row r="51" spans="1:10">
      <c r="A51" s="5">
        <v>50</v>
      </c>
      <c r="B51" s="5" t="s">
        <v>2681</v>
      </c>
      <c r="C51" s="5" t="s">
        <v>90</v>
      </c>
      <c r="D51" s="5" t="s">
        <v>2859</v>
      </c>
      <c r="E51" s="5" t="s">
        <v>2860</v>
      </c>
      <c r="F51" s="5" t="s">
        <v>2861</v>
      </c>
      <c r="G51" s="5" t="s">
        <v>2756</v>
      </c>
      <c r="J51" s="5" t="s">
        <v>3369</v>
      </c>
    </row>
    <row r="52" spans="1:10">
      <c r="A52" s="5">
        <v>51</v>
      </c>
      <c r="B52" s="5" t="s">
        <v>2681</v>
      </c>
      <c r="C52" s="5" t="s">
        <v>90</v>
      </c>
      <c r="D52" s="5" t="s">
        <v>2862</v>
      </c>
      <c r="E52" s="5" t="s">
        <v>2863</v>
      </c>
      <c r="F52" s="5" t="s">
        <v>2864</v>
      </c>
      <c r="G52" s="5" t="s">
        <v>2764</v>
      </c>
      <c r="J52" s="5" t="s">
        <v>3369</v>
      </c>
    </row>
    <row r="53" spans="1:10">
      <c r="A53" s="5">
        <v>52</v>
      </c>
      <c r="B53" s="5" t="s">
        <v>2681</v>
      </c>
      <c r="C53" s="5" t="s">
        <v>90</v>
      </c>
      <c r="D53" s="5" t="s">
        <v>2865</v>
      </c>
      <c r="E53" s="5" t="s">
        <v>2866</v>
      </c>
      <c r="F53" s="5" t="s">
        <v>2867</v>
      </c>
      <c r="G53" s="5" t="s">
        <v>2685</v>
      </c>
      <c r="J53" s="5" t="s">
        <v>3369</v>
      </c>
    </row>
    <row r="54" spans="1:10">
      <c r="A54" s="5">
        <v>53</v>
      </c>
      <c r="B54" s="5" t="s">
        <v>2681</v>
      </c>
      <c r="C54" s="5" t="s">
        <v>90</v>
      </c>
      <c r="D54" s="5" t="s">
        <v>2868</v>
      </c>
      <c r="E54" s="5" t="s">
        <v>2869</v>
      </c>
      <c r="F54" s="5" t="s">
        <v>2870</v>
      </c>
      <c r="G54" s="5" t="s">
        <v>2871</v>
      </c>
      <c r="J54" s="5" t="s">
        <v>3369</v>
      </c>
    </row>
    <row r="55" spans="1:10">
      <c r="A55" s="5">
        <v>54</v>
      </c>
      <c r="B55" s="5" t="s">
        <v>2681</v>
      </c>
      <c r="C55" s="5" t="s">
        <v>90</v>
      </c>
      <c r="D55" s="5" t="s">
        <v>2872</v>
      </c>
      <c r="E55" s="5" t="s">
        <v>2873</v>
      </c>
      <c r="F55" s="5" t="s">
        <v>2833</v>
      </c>
      <c r="G55" s="5" t="s">
        <v>2874</v>
      </c>
      <c r="J55" s="5" t="s">
        <v>3369</v>
      </c>
    </row>
    <row r="56" spans="1:10">
      <c r="A56" s="5">
        <v>55</v>
      </c>
      <c r="B56" s="5" t="s">
        <v>2681</v>
      </c>
      <c r="C56" s="5" t="s">
        <v>90</v>
      </c>
      <c r="D56" s="5" t="s">
        <v>2875</v>
      </c>
      <c r="E56" s="5" t="s">
        <v>2876</v>
      </c>
      <c r="F56" s="5" t="s">
        <v>2877</v>
      </c>
      <c r="G56" s="5" t="s">
        <v>2708</v>
      </c>
      <c r="J56" s="5" t="s">
        <v>3369</v>
      </c>
    </row>
    <row r="57" spans="1:10">
      <c r="A57" s="5">
        <v>56</v>
      </c>
      <c r="B57" s="5" t="s">
        <v>2681</v>
      </c>
      <c r="C57" s="5" t="s">
        <v>90</v>
      </c>
      <c r="D57" s="5" t="s">
        <v>2878</v>
      </c>
      <c r="E57" s="5" t="s">
        <v>2879</v>
      </c>
      <c r="F57" s="5" t="s">
        <v>2880</v>
      </c>
      <c r="G57" s="5" t="s">
        <v>2881</v>
      </c>
      <c r="J57" s="5" t="s">
        <v>3369</v>
      </c>
    </row>
    <row r="58" spans="1:10">
      <c r="A58" s="5">
        <v>57</v>
      </c>
      <c r="B58" s="5" t="s">
        <v>2681</v>
      </c>
      <c r="C58" s="5" t="s">
        <v>90</v>
      </c>
      <c r="D58" s="5" t="s">
        <v>2882</v>
      </c>
      <c r="E58" s="5" t="s">
        <v>2883</v>
      </c>
      <c r="F58" s="5" t="s">
        <v>2884</v>
      </c>
      <c r="G58" s="5" t="s">
        <v>2885</v>
      </c>
      <c r="J58" s="5" t="s">
        <v>3369</v>
      </c>
    </row>
    <row r="59" spans="1:10">
      <c r="A59" s="5">
        <v>58</v>
      </c>
      <c r="B59" s="5" t="s">
        <v>2681</v>
      </c>
      <c r="C59" s="5" t="s">
        <v>90</v>
      </c>
      <c r="D59" s="5" t="s">
        <v>2886</v>
      </c>
      <c r="E59" s="5" t="s">
        <v>2887</v>
      </c>
      <c r="F59" s="5" t="s">
        <v>2888</v>
      </c>
      <c r="G59" s="5" t="s">
        <v>2685</v>
      </c>
      <c r="J59" s="5" t="s">
        <v>3369</v>
      </c>
    </row>
    <row r="60" spans="1:10">
      <c r="A60" s="5">
        <v>59</v>
      </c>
      <c r="B60" s="5" t="s">
        <v>2681</v>
      </c>
      <c r="C60" s="5" t="s">
        <v>90</v>
      </c>
      <c r="D60" s="5" t="s">
        <v>2889</v>
      </c>
      <c r="E60" s="5" t="s">
        <v>2890</v>
      </c>
      <c r="F60" s="5" t="s">
        <v>2833</v>
      </c>
      <c r="G60" s="5" t="s">
        <v>2891</v>
      </c>
      <c r="J60" s="5" t="s">
        <v>3369</v>
      </c>
    </row>
    <row r="61" spans="1:10">
      <c r="A61" s="5">
        <v>60</v>
      </c>
      <c r="B61" s="5" t="s">
        <v>2681</v>
      </c>
      <c r="C61" s="5" t="s">
        <v>90</v>
      </c>
      <c r="D61" s="5" t="s">
        <v>2892</v>
      </c>
      <c r="E61" s="5" t="s">
        <v>2893</v>
      </c>
      <c r="F61" s="5" t="s">
        <v>2833</v>
      </c>
      <c r="G61" s="5" t="s">
        <v>2894</v>
      </c>
      <c r="J61" s="5" t="s">
        <v>3369</v>
      </c>
    </row>
    <row r="62" spans="1:10">
      <c r="A62" s="5">
        <v>61</v>
      </c>
      <c r="B62" s="5" t="s">
        <v>2681</v>
      </c>
      <c r="C62" s="5" t="s">
        <v>90</v>
      </c>
      <c r="D62" s="5" t="s">
        <v>2895</v>
      </c>
      <c r="E62" s="5" t="s">
        <v>2896</v>
      </c>
      <c r="F62" s="5" t="s">
        <v>2829</v>
      </c>
      <c r="G62" s="5" t="s">
        <v>2897</v>
      </c>
      <c r="J62" s="5" t="s">
        <v>3369</v>
      </c>
    </row>
    <row r="63" spans="1:10">
      <c r="A63" s="5">
        <v>62</v>
      </c>
      <c r="B63" s="5" t="s">
        <v>2681</v>
      </c>
      <c r="C63" s="5" t="s">
        <v>90</v>
      </c>
      <c r="D63" s="5" t="s">
        <v>2898</v>
      </c>
      <c r="E63" s="5" t="s">
        <v>2899</v>
      </c>
      <c r="F63" s="5" t="s">
        <v>2844</v>
      </c>
      <c r="G63" s="5" t="s">
        <v>2900</v>
      </c>
      <c r="J63" s="5" t="s">
        <v>3369</v>
      </c>
    </row>
    <row r="64" spans="1:10">
      <c r="A64" s="5">
        <v>63</v>
      </c>
      <c r="B64" s="5" t="s">
        <v>2681</v>
      </c>
      <c r="C64" s="5" t="s">
        <v>90</v>
      </c>
      <c r="D64" s="5" t="s">
        <v>2901</v>
      </c>
      <c r="E64" s="5" t="s">
        <v>2902</v>
      </c>
      <c r="F64" s="5" t="s">
        <v>2870</v>
      </c>
      <c r="G64" s="5" t="s">
        <v>2903</v>
      </c>
      <c r="J64" s="5" t="s">
        <v>3369</v>
      </c>
    </row>
    <row r="65" spans="1:10">
      <c r="A65" s="5">
        <v>64</v>
      </c>
      <c r="B65" s="5" t="s">
        <v>2681</v>
      </c>
      <c r="C65" s="5" t="s">
        <v>90</v>
      </c>
      <c r="D65" s="5" t="s">
        <v>2904</v>
      </c>
      <c r="E65" s="5" t="s">
        <v>2905</v>
      </c>
      <c r="F65" s="5" t="s">
        <v>2906</v>
      </c>
      <c r="G65" s="5" t="s">
        <v>2907</v>
      </c>
      <c r="J65" s="5" t="s">
        <v>3369</v>
      </c>
    </row>
    <row r="66" spans="1:10">
      <c r="A66" s="5">
        <v>65</v>
      </c>
      <c r="B66" s="5" t="s">
        <v>2681</v>
      </c>
      <c r="C66" s="5" t="s">
        <v>90</v>
      </c>
      <c r="D66" s="5" t="s">
        <v>2908</v>
      </c>
      <c r="E66" s="5" t="s">
        <v>2909</v>
      </c>
      <c r="F66" s="5" t="s">
        <v>2910</v>
      </c>
      <c r="G66" s="5" t="s">
        <v>2911</v>
      </c>
      <c r="J66" s="5" t="s">
        <v>3369</v>
      </c>
    </row>
    <row r="67" spans="1:10">
      <c r="A67" s="5">
        <v>66</v>
      </c>
      <c r="B67" s="5" t="s">
        <v>2681</v>
      </c>
      <c r="C67" s="5" t="s">
        <v>90</v>
      </c>
      <c r="D67" s="5" t="s">
        <v>2912</v>
      </c>
      <c r="E67" s="5" t="s">
        <v>2913</v>
      </c>
      <c r="F67" s="5" t="s">
        <v>2914</v>
      </c>
      <c r="G67" s="5" t="s">
        <v>2915</v>
      </c>
      <c r="J67" s="5" t="s">
        <v>3369</v>
      </c>
    </row>
    <row r="68" spans="1:10">
      <c r="A68" s="5">
        <v>67</v>
      </c>
      <c r="B68" s="5" t="s">
        <v>2681</v>
      </c>
      <c r="C68" s="5" t="s">
        <v>90</v>
      </c>
      <c r="D68" s="5" t="s">
        <v>2916</v>
      </c>
      <c r="E68" s="5" t="s">
        <v>2917</v>
      </c>
      <c r="F68" s="5" t="s">
        <v>2918</v>
      </c>
      <c r="G68" s="5" t="s">
        <v>2704</v>
      </c>
      <c r="H68" s="5" t="s">
        <v>2919</v>
      </c>
      <c r="J68" s="5" t="s">
        <v>3369</v>
      </c>
    </row>
    <row r="69" spans="1:10">
      <c r="A69" s="5">
        <v>68</v>
      </c>
      <c r="B69" s="5" t="s">
        <v>2681</v>
      </c>
      <c r="C69" s="5" t="s">
        <v>90</v>
      </c>
      <c r="D69" s="5" t="s">
        <v>2920</v>
      </c>
      <c r="E69" s="5" t="s">
        <v>2921</v>
      </c>
      <c r="F69" s="5" t="s">
        <v>2922</v>
      </c>
      <c r="G69" s="5" t="s">
        <v>2923</v>
      </c>
      <c r="J69" s="5" t="s">
        <v>3369</v>
      </c>
    </row>
    <row r="70" spans="1:10">
      <c r="A70" s="5">
        <v>69</v>
      </c>
      <c r="B70" s="5" t="s">
        <v>2681</v>
      </c>
      <c r="C70" s="5" t="s">
        <v>90</v>
      </c>
      <c r="D70" s="5" t="s">
        <v>2924</v>
      </c>
      <c r="E70" s="5" t="s">
        <v>2925</v>
      </c>
      <c r="F70" s="5" t="s">
        <v>2926</v>
      </c>
      <c r="G70" s="5" t="s">
        <v>2764</v>
      </c>
      <c r="J70" s="5" t="s">
        <v>3369</v>
      </c>
    </row>
    <row r="71" spans="1:10">
      <c r="A71" s="5">
        <v>70</v>
      </c>
      <c r="B71" s="5" t="s">
        <v>2681</v>
      </c>
      <c r="C71" s="5" t="s">
        <v>90</v>
      </c>
      <c r="D71" s="5" t="s">
        <v>2927</v>
      </c>
      <c r="E71" s="5" t="s">
        <v>2928</v>
      </c>
      <c r="F71" s="5" t="s">
        <v>2929</v>
      </c>
      <c r="G71" s="5" t="s">
        <v>2930</v>
      </c>
      <c r="J71" s="5" t="s">
        <v>3369</v>
      </c>
    </row>
    <row r="72" spans="1:10">
      <c r="A72" s="5">
        <v>71</v>
      </c>
      <c r="B72" s="5" t="s">
        <v>2681</v>
      </c>
      <c r="C72" s="5" t="s">
        <v>90</v>
      </c>
      <c r="D72" s="5" t="s">
        <v>2931</v>
      </c>
      <c r="E72" s="5" t="s">
        <v>2932</v>
      </c>
      <c r="F72" s="5" t="s">
        <v>2933</v>
      </c>
      <c r="G72" s="5" t="s">
        <v>2934</v>
      </c>
      <c r="J72" s="5" t="s">
        <v>3369</v>
      </c>
    </row>
    <row r="73" spans="1:10">
      <c r="A73" s="5">
        <v>72</v>
      </c>
      <c r="B73" s="5" t="s">
        <v>2681</v>
      </c>
      <c r="C73" s="5" t="s">
        <v>90</v>
      </c>
      <c r="D73" s="5" t="s">
        <v>2935</v>
      </c>
      <c r="E73" s="5" t="s">
        <v>2936</v>
      </c>
      <c r="F73" s="5" t="s">
        <v>2937</v>
      </c>
      <c r="G73" s="5" t="s">
        <v>2907</v>
      </c>
      <c r="J73" s="5" t="s">
        <v>3369</v>
      </c>
    </row>
    <row r="74" spans="1:10">
      <c r="A74" s="5">
        <v>73</v>
      </c>
      <c r="B74" s="5" t="s">
        <v>2681</v>
      </c>
      <c r="C74" s="5" t="s">
        <v>90</v>
      </c>
      <c r="D74" s="5" t="s">
        <v>2938</v>
      </c>
      <c r="E74" s="5" t="s">
        <v>2939</v>
      </c>
      <c r="F74" s="5" t="s">
        <v>2940</v>
      </c>
      <c r="G74" s="5" t="s">
        <v>2941</v>
      </c>
      <c r="J74" s="5" t="s">
        <v>3369</v>
      </c>
    </row>
    <row r="75" spans="1:10">
      <c r="A75" s="5">
        <v>74</v>
      </c>
      <c r="B75" s="5" t="s">
        <v>2681</v>
      </c>
      <c r="C75" s="5" t="s">
        <v>90</v>
      </c>
      <c r="D75" s="5" t="s">
        <v>2942</v>
      </c>
      <c r="E75" s="5" t="s">
        <v>2943</v>
      </c>
      <c r="F75" s="5" t="s">
        <v>2944</v>
      </c>
      <c r="G75" s="5" t="s">
        <v>2945</v>
      </c>
      <c r="J75" s="5" t="s">
        <v>3369</v>
      </c>
    </row>
    <row r="76" spans="1:10">
      <c r="A76" s="5">
        <v>75</v>
      </c>
      <c r="B76" s="5" t="s">
        <v>2681</v>
      </c>
      <c r="C76" s="5" t="s">
        <v>90</v>
      </c>
      <c r="D76" s="5" t="s">
        <v>2946</v>
      </c>
      <c r="E76" s="5" t="s">
        <v>2947</v>
      </c>
      <c r="F76" s="5" t="s">
        <v>2948</v>
      </c>
      <c r="G76" s="5" t="s">
        <v>2689</v>
      </c>
      <c r="J76" s="5" t="s">
        <v>3369</v>
      </c>
    </row>
    <row r="77" spans="1:10">
      <c r="A77" s="5">
        <v>76</v>
      </c>
      <c r="B77" s="5" t="s">
        <v>2681</v>
      </c>
      <c r="C77" s="5" t="s">
        <v>90</v>
      </c>
      <c r="D77" s="5" t="s">
        <v>2949</v>
      </c>
      <c r="E77" s="5" t="s">
        <v>2950</v>
      </c>
      <c r="F77" s="5" t="s">
        <v>2951</v>
      </c>
      <c r="G77" s="5" t="s">
        <v>2693</v>
      </c>
      <c r="J77" s="5" t="s">
        <v>3369</v>
      </c>
    </row>
    <row r="78" spans="1:10">
      <c r="A78" s="5">
        <v>77</v>
      </c>
      <c r="B78" s="5" t="s">
        <v>2681</v>
      </c>
      <c r="C78" s="5" t="s">
        <v>90</v>
      </c>
      <c r="D78" s="5" t="s">
        <v>2952</v>
      </c>
      <c r="E78" s="5" t="s">
        <v>2953</v>
      </c>
      <c r="F78" s="5" t="s">
        <v>2954</v>
      </c>
      <c r="G78" s="5" t="s">
        <v>2955</v>
      </c>
      <c r="J78" s="5" t="s">
        <v>3369</v>
      </c>
    </row>
    <row r="79" spans="1:10">
      <c r="A79" s="5">
        <v>78</v>
      </c>
      <c r="B79" s="5" t="s">
        <v>2681</v>
      </c>
      <c r="C79" s="5" t="s">
        <v>90</v>
      </c>
      <c r="D79" s="5" t="s">
        <v>2956</v>
      </c>
      <c r="E79" s="5" t="s">
        <v>2957</v>
      </c>
      <c r="F79" s="5" t="s">
        <v>2958</v>
      </c>
      <c r="G79" s="5" t="s">
        <v>2959</v>
      </c>
      <c r="J79" s="5" t="s">
        <v>3369</v>
      </c>
    </row>
    <row r="80" spans="1:10">
      <c r="A80" s="5">
        <v>79</v>
      </c>
      <c r="B80" s="5" t="s">
        <v>2681</v>
      </c>
      <c r="C80" s="5" t="s">
        <v>90</v>
      </c>
      <c r="D80" s="5" t="s">
        <v>2960</v>
      </c>
      <c r="E80" s="5" t="s">
        <v>2961</v>
      </c>
      <c r="F80" s="5" t="s">
        <v>2962</v>
      </c>
      <c r="G80" s="5" t="s">
        <v>2963</v>
      </c>
      <c r="J80" s="5" t="s">
        <v>3369</v>
      </c>
    </row>
    <row r="81" spans="1:10">
      <c r="A81" s="5">
        <v>80</v>
      </c>
      <c r="B81" s="5" t="s">
        <v>2681</v>
      </c>
      <c r="C81" s="5" t="s">
        <v>90</v>
      </c>
      <c r="D81" s="5" t="s">
        <v>2964</v>
      </c>
      <c r="E81" s="5" t="s">
        <v>2965</v>
      </c>
      <c r="F81" s="5" t="s">
        <v>2833</v>
      </c>
      <c r="G81" s="5" t="s">
        <v>2966</v>
      </c>
      <c r="J81" s="5" t="s">
        <v>3369</v>
      </c>
    </row>
    <row r="82" spans="1:10">
      <c r="A82" s="5">
        <v>81</v>
      </c>
      <c r="B82" s="5" t="s">
        <v>2681</v>
      </c>
      <c r="C82" s="5" t="s">
        <v>90</v>
      </c>
      <c r="D82" s="5" t="s">
        <v>2967</v>
      </c>
      <c r="E82" s="5" t="s">
        <v>2968</v>
      </c>
      <c r="F82" s="5" t="s">
        <v>2829</v>
      </c>
      <c r="G82" s="5" t="s">
        <v>2969</v>
      </c>
      <c r="J82" s="5" t="s">
        <v>3369</v>
      </c>
    </row>
    <row r="83" spans="1:10">
      <c r="A83" s="5">
        <v>82</v>
      </c>
      <c r="B83" s="5" t="s">
        <v>2681</v>
      </c>
      <c r="C83" s="5" t="s">
        <v>90</v>
      </c>
      <c r="D83" s="5" t="s">
        <v>2970</v>
      </c>
      <c r="E83" s="5" t="s">
        <v>2971</v>
      </c>
      <c r="F83" s="5" t="s">
        <v>2972</v>
      </c>
      <c r="G83" s="5" t="s">
        <v>2733</v>
      </c>
      <c r="J83" s="5" t="s">
        <v>3369</v>
      </c>
    </row>
    <row r="84" spans="1:10">
      <c r="A84" s="5">
        <v>83</v>
      </c>
      <c r="B84" s="5" t="s">
        <v>2681</v>
      </c>
      <c r="C84" s="5" t="s">
        <v>90</v>
      </c>
      <c r="D84" s="5" t="s">
        <v>2973</v>
      </c>
      <c r="E84" s="5" t="s">
        <v>2974</v>
      </c>
      <c r="F84" s="5" t="s">
        <v>2975</v>
      </c>
      <c r="G84" s="5" t="s">
        <v>2760</v>
      </c>
      <c r="J84" s="5" t="s">
        <v>3369</v>
      </c>
    </row>
    <row r="85" spans="1:10">
      <c r="A85" s="5">
        <v>84</v>
      </c>
      <c r="B85" s="5" t="s">
        <v>2681</v>
      </c>
      <c r="C85" s="5" t="s">
        <v>90</v>
      </c>
      <c r="D85" s="5" t="s">
        <v>2976</v>
      </c>
      <c r="E85" s="5" t="s">
        <v>2977</v>
      </c>
      <c r="F85" s="5" t="s">
        <v>2978</v>
      </c>
      <c r="G85" s="5" t="s">
        <v>2764</v>
      </c>
      <c r="J85" s="5" t="s">
        <v>3369</v>
      </c>
    </row>
    <row r="86" spans="1:10">
      <c r="A86" s="5">
        <v>85</v>
      </c>
      <c r="B86" s="5" t="s">
        <v>2681</v>
      </c>
      <c r="C86" s="5" t="s">
        <v>90</v>
      </c>
      <c r="D86" s="5" t="s">
        <v>2979</v>
      </c>
      <c r="E86" s="5" t="s">
        <v>2980</v>
      </c>
      <c r="F86" s="5" t="s">
        <v>2763</v>
      </c>
      <c r="G86" s="5" t="s">
        <v>2760</v>
      </c>
      <c r="J86" s="5" t="s">
        <v>3369</v>
      </c>
    </row>
    <row r="87" spans="1:10">
      <c r="A87" s="5">
        <v>86</v>
      </c>
      <c r="B87" s="5" t="s">
        <v>2681</v>
      </c>
      <c r="C87" s="5" t="s">
        <v>90</v>
      </c>
      <c r="D87" s="5" t="s">
        <v>2981</v>
      </c>
      <c r="E87" s="5" t="s">
        <v>2982</v>
      </c>
      <c r="F87" s="5" t="s">
        <v>2983</v>
      </c>
      <c r="G87" s="5" t="s">
        <v>2685</v>
      </c>
      <c r="J87" s="5" t="s">
        <v>3369</v>
      </c>
    </row>
    <row r="88" spans="1:10">
      <c r="A88" s="5">
        <v>87</v>
      </c>
      <c r="B88" s="5" t="s">
        <v>2681</v>
      </c>
      <c r="C88" s="5" t="s">
        <v>90</v>
      </c>
      <c r="D88" s="5" t="s">
        <v>2984</v>
      </c>
      <c r="E88" s="5" t="s">
        <v>2985</v>
      </c>
      <c r="F88" s="5" t="s">
        <v>2986</v>
      </c>
      <c r="G88" s="5" t="s">
        <v>2881</v>
      </c>
      <c r="J88" s="5" t="s">
        <v>3369</v>
      </c>
    </row>
    <row r="89" spans="1:10">
      <c r="A89" s="5">
        <v>88</v>
      </c>
      <c r="B89" s="5" t="s">
        <v>2681</v>
      </c>
      <c r="C89" s="5" t="s">
        <v>90</v>
      </c>
      <c r="D89" s="5" t="s">
        <v>2987</v>
      </c>
      <c r="E89" s="5" t="s">
        <v>2988</v>
      </c>
      <c r="F89" s="5" t="s">
        <v>2989</v>
      </c>
      <c r="G89" s="5" t="s">
        <v>2712</v>
      </c>
      <c r="J89" s="5" t="s">
        <v>3369</v>
      </c>
    </row>
    <row r="90" spans="1:10">
      <c r="A90" s="5">
        <v>89</v>
      </c>
      <c r="B90" s="5" t="s">
        <v>2681</v>
      </c>
      <c r="C90" s="5" t="s">
        <v>90</v>
      </c>
      <c r="D90" s="5" t="s">
        <v>2990</v>
      </c>
      <c r="E90" s="5" t="s">
        <v>2991</v>
      </c>
      <c r="F90" s="5" t="s">
        <v>2992</v>
      </c>
      <c r="G90" s="5" t="s">
        <v>2934</v>
      </c>
      <c r="J90" s="5" t="s">
        <v>3369</v>
      </c>
    </row>
    <row r="91" spans="1:10">
      <c r="A91" s="5">
        <v>90</v>
      </c>
      <c r="B91" s="5" t="s">
        <v>2681</v>
      </c>
      <c r="C91" s="5" t="s">
        <v>90</v>
      </c>
      <c r="D91" s="5" t="s">
        <v>2993</v>
      </c>
      <c r="E91" s="5" t="s">
        <v>2994</v>
      </c>
      <c r="F91" s="5" t="s">
        <v>2995</v>
      </c>
      <c r="G91" s="5" t="s">
        <v>2881</v>
      </c>
      <c r="J91" s="5" t="s">
        <v>3369</v>
      </c>
    </row>
    <row r="92" spans="1:10">
      <c r="A92" s="5">
        <v>91</v>
      </c>
      <c r="B92" s="5" t="s">
        <v>2681</v>
      </c>
      <c r="C92" s="5" t="s">
        <v>90</v>
      </c>
      <c r="D92" s="5" t="s">
        <v>2996</v>
      </c>
      <c r="E92" s="5" t="s">
        <v>2997</v>
      </c>
      <c r="F92" s="5" t="s">
        <v>2998</v>
      </c>
      <c r="G92" s="5" t="s">
        <v>2999</v>
      </c>
      <c r="J92" s="5" t="s">
        <v>3369</v>
      </c>
    </row>
    <row r="93" spans="1:10">
      <c r="A93" s="5">
        <v>92</v>
      </c>
      <c r="B93" s="5" t="s">
        <v>2681</v>
      </c>
      <c r="C93" s="5" t="s">
        <v>90</v>
      </c>
      <c r="D93" s="5" t="s">
        <v>3000</v>
      </c>
      <c r="E93" s="5" t="s">
        <v>3001</v>
      </c>
      <c r="F93" s="5" t="s">
        <v>3002</v>
      </c>
      <c r="G93" s="5" t="s">
        <v>2685</v>
      </c>
      <c r="J93" s="5" t="s">
        <v>3369</v>
      </c>
    </row>
    <row r="94" spans="1:10">
      <c r="A94" s="5">
        <v>93</v>
      </c>
      <c r="B94" s="5" t="s">
        <v>2681</v>
      </c>
      <c r="C94" s="5" t="s">
        <v>90</v>
      </c>
      <c r="D94" s="5" t="s">
        <v>3003</v>
      </c>
      <c r="E94" s="5" t="s">
        <v>3004</v>
      </c>
      <c r="F94" s="5" t="s">
        <v>3005</v>
      </c>
      <c r="G94" s="5" t="s">
        <v>3006</v>
      </c>
      <c r="J94" s="5" t="s">
        <v>3369</v>
      </c>
    </row>
    <row r="95" spans="1:10">
      <c r="A95" s="5">
        <v>94</v>
      </c>
      <c r="B95" s="5" t="s">
        <v>2681</v>
      </c>
      <c r="C95" s="5" t="s">
        <v>90</v>
      </c>
      <c r="D95" s="5" t="s">
        <v>3007</v>
      </c>
      <c r="E95" s="5" t="s">
        <v>3008</v>
      </c>
      <c r="F95" s="5" t="s">
        <v>3009</v>
      </c>
      <c r="G95" s="5" t="s">
        <v>2685</v>
      </c>
      <c r="J95" s="5" t="s">
        <v>3369</v>
      </c>
    </row>
    <row r="96" spans="1:10">
      <c r="A96" s="5">
        <v>95</v>
      </c>
      <c r="B96" s="5" t="s">
        <v>2681</v>
      </c>
      <c r="C96" s="5" t="s">
        <v>90</v>
      </c>
      <c r="D96" s="5" t="s">
        <v>3010</v>
      </c>
      <c r="E96" s="5" t="s">
        <v>3011</v>
      </c>
      <c r="F96" s="5" t="s">
        <v>3012</v>
      </c>
      <c r="G96" s="5" t="s">
        <v>2760</v>
      </c>
      <c r="H96" s="5" t="s">
        <v>3013</v>
      </c>
      <c r="J96" s="5" t="s">
        <v>3369</v>
      </c>
    </row>
    <row r="97" spans="1:10">
      <c r="A97" s="5">
        <v>96</v>
      </c>
      <c r="B97" s="5" t="s">
        <v>2681</v>
      </c>
      <c r="C97" s="5" t="s">
        <v>90</v>
      </c>
      <c r="D97" s="5" t="s">
        <v>3014</v>
      </c>
      <c r="E97" s="5" t="s">
        <v>3015</v>
      </c>
      <c r="F97" s="5" t="s">
        <v>3016</v>
      </c>
      <c r="G97" s="5" t="s">
        <v>2760</v>
      </c>
      <c r="J97" s="5" t="s">
        <v>3369</v>
      </c>
    </row>
    <row r="98" spans="1:10">
      <c r="A98" s="5">
        <v>97</v>
      </c>
      <c r="B98" s="5" t="s">
        <v>2681</v>
      </c>
      <c r="C98" s="5" t="s">
        <v>90</v>
      </c>
      <c r="D98" s="5" t="s">
        <v>3017</v>
      </c>
      <c r="E98" s="5" t="s">
        <v>3018</v>
      </c>
      <c r="F98" s="5" t="s">
        <v>3019</v>
      </c>
      <c r="G98" s="5" t="s">
        <v>3020</v>
      </c>
      <c r="J98" s="5" t="s">
        <v>3369</v>
      </c>
    </row>
    <row r="99" spans="1:10">
      <c r="A99" s="5">
        <v>98</v>
      </c>
      <c r="B99" s="5" t="s">
        <v>2681</v>
      </c>
      <c r="C99" s="5" t="s">
        <v>90</v>
      </c>
      <c r="D99" s="5" t="s">
        <v>3021</v>
      </c>
      <c r="E99" s="5" t="s">
        <v>3022</v>
      </c>
      <c r="F99" s="5" t="s">
        <v>3023</v>
      </c>
      <c r="G99" s="5" t="s">
        <v>2819</v>
      </c>
      <c r="J99" s="5" t="s">
        <v>3369</v>
      </c>
    </row>
    <row r="100" spans="1:10">
      <c r="A100" s="5">
        <v>99</v>
      </c>
      <c r="B100" s="5" t="s">
        <v>2681</v>
      </c>
      <c r="C100" s="5" t="s">
        <v>90</v>
      </c>
      <c r="D100" s="5" t="s">
        <v>3024</v>
      </c>
      <c r="E100" s="5" t="s">
        <v>3025</v>
      </c>
      <c r="F100" s="5" t="s">
        <v>3026</v>
      </c>
      <c r="G100" s="5" t="s">
        <v>2733</v>
      </c>
      <c r="J100" s="5" t="s">
        <v>3369</v>
      </c>
    </row>
    <row r="101" spans="1:10">
      <c r="A101" s="5">
        <v>100</v>
      </c>
      <c r="B101" s="5" t="s">
        <v>2681</v>
      </c>
      <c r="C101" s="5" t="s">
        <v>90</v>
      </c>
      <c r="D101" s="5" t="s">
        <v>3027</v>
      </c>
      <c r="E101" s="5" t="s">
        <v>3028</v>
      </c>
      <c r="F101" s="5" t="s">
        <v>3029</v>
      </c>
      <c r="G101" s="5" t="s">
        <v>2689</v>
      </c>
      <c r="J101" s="5" t="s">
        <v>3369</v>
      </c>
    </row>
    <row r="102" spans="1:10">
      <c r="A102" s="5">
        <v>101</v>
      </c>
      <c r="B102" s="5" t="s">
        <v>2681</v>
      </c>
      <c r="C102" s="5" t="s">
        <v>90</v>
      </c>
      <c r="D102" s="5" t="s">
        <v>3030</v>
      </c>
      <c r="E102" s="5" t="s">
        <v>3031</v>
      </c>
      <c r="F102" s="5" t="s">
        <v>3032</v>
      </c>
      <c r="G102" s="5" t="s">
        <v>2716</v>
      </c>
      <c r="J102" s="5" t="s">
        <v>3369</v>
      </c>
    </row>
    <row r="103" spans="1:10">
      <c r="A103" s="5">
        <v>102</v>
      </c>
      <c r="B103" s="5" t="s">
        <v>2681</v>
      </c>
      <c r="C103" s="5" t="s">
        <v>90</v>
      </c>
      <c r="D103" s="5" t="s">
        <v>3033</v>
      </c>
      <c r="E103" s="5" t="s">
        <v>3034</v>
      </c>
      <c r="F103" s="5" t="s">
        <v>3035</v>
      </c>
      <c r="G103" s="5" t="s">
        <v>3036</v>
      </c>
      <c r="J103" s="5" t="s">
        <v>3369</v>
      </c>
    </row>
    <row r="104" spans="1:10">
      <c r="A104" s="5">
        <v>103</v>
      </c>
      <c r="B104" s="5" t="s">
        <v>2681</v>
      </c>
      <c r="C104" s="5" t="s">
        <v>90</v>
      </c>
      <c r="D104" s="5" t="s">
        <v>3037</v>
      </c>
      <c r="E104" s="5" t="s">
        <v>3038</v>
      </c>
      <c r="F104" s="5" t="s">
        <v>3039</v>
      </c>
      <c r="G104" s="5" t="s">
        <v>3040</v>
      </c>
      <c r="J104" s="5" t="s">
        <v>3369</v>
      </c>
    </row>
    <row r="105" spans="1:10">
      <c r="A105" s="5">
        <v>104</v>
      </c>
      <c r="B105" s="5" t="s">
        <v>2681</v>
      </c>
      <c r="C105" s="5" t="s">
        <v>90</v>
      </c>
      <c r="D105" s="5" t="s">
        <v>3041</v>
      </c>
      <c r="E105" s="5" t="s">
        <v>3042</v>
      </c>
      <c r="F105" s="5" t="s">
        <v>3043</v>
      </c>
      <c r="G105" s="5" t="s">
        <v>2733</v>
      </c>
      <c r="H105" s="5" t="s">
        <v>3044</v>
      </c>
      <c r="J105" s="5" t="s">
        <v>3369</v>
      </c>
    </row>
    <row r="106" spans="1:10">
      <c r="A106" s="5">
        <v>105</v>
      </c>
      <c r="B106" s="5" t="s">
        <v>2681</v>
      </c>
      <c r="C106" s="5" t="s">
        <v>90</v>
      </c>
      <c r="D106" s="5" t="s">
        <v>3045</v>
      </c>
      <c r="E106" s="5" t="s">
        <v>3046</v>
      </c>
      <c r="F106" s="5" t="s">
        <v>3047</v>
      </c>
      <c r="G106" s="5" t="s">
        <v>2685</v>
      </c>
      <c r="H106" s="5" t="s">
        <v>3048</v>
      </c>
      <c r="J106" s="5" t="s">
        <v>3369</v>
      </c>
    </row>
    <row r="107" spans="1:10">
      <c r="A107" s="5">
        <v>106</v>
      </c>
      <c r="B107" s="5" t="s">
        <v>2681</v>
      </c>
      <c r="C107" s="5" t="s">
        <v>90</v>
      </c>
      <c r="D107" s="5" t="s">
        <v>3049</v>
      </c>
      <c r="E107" s="5" t="s">
        <v>3050</v>
      </c>
      <c r="F107" s="5" t="s">
        <v>3051</v>
      </c>
      <c r="G107" s="5" t="s">
        <v>2756</v>
      </c>
      <c r="J107" s="5" t="s">
        <v>3369</v>
      </c>
    </row>
    <row r="108" spans="1:10">
      <c r="A108" s="5">
        <v>107</v>
      </c>
      <c r="B108" s="5" t="s">
        <v>2681</v>
      </c>
      <c r="C108" s="5" t="s">
        <v>90</v>
      </c>
      <c r="D108" s="5" t="s">
        <v>3052</v>
      </c>
      <c r="E108" s="5" t="s">
        <v>3053</v>
      </c>
      <c r="F108" s="5" t="s">
        <v>3054</v>
      </c>
      <c r="G108" s="5" t="s">
        <v>2689</v>
      </c>
      <c r="J108" s="5" t="s">
        <v>3369</v>
      </c>
    </row>
    <row r="109" spans="1:10">
      <c r="A109" s="5">
        <v>108</v>
      </c>
      <c r="B109" s="5" t="s">
        <v>2681</v>
      </c>
      <c r="C109" s="5" t="s">
        <v>90</v>
      </c>
      <c r="D109" s="5" t="s">
        <v>3055</v>
      </c>
      <c r="E109" s="5" t="s">
        <v>3056</v>
      </c>
      <c r="F109" s="5" t="s">
        <v>3057</v>
      </c>
      <c r="G109" s="5" t="s">
        <v>2741</v>
      </c>
      <c r="H109" s="5" t="s">
        <v>3058</v>
      </c>
      <c r="J109" s="5" t="s">
        <v>3369</v>
      </c>
    </row>
    <row r="110" spans="1:10">
      <c r="A110" s="5">
        <v>109</v>
      </c>
      <c r="B110" s="5" t="s">
        <v>2681</v>
      </c>
      <c r="C110" s="5" t="s">
        <v>90</v>
      </c>
      <c r="D110" s="5" t="s">
        <v>3059</v>
      </c>
      <c r="E110" s="5" t="s">
        <v>3060</v>
      </c>
      <c r="F110" s="5" t="s">
        <v>3061</v>
      </c>
      <c r="G110" s="5" t="s">
        <v>2768</v>
      </c>
      <c r="J110" s="5" t="s">
        <v>3369</v>
      </c>
    </row>
    <row r="111" spans="1:10">
      <c r="A111" s="5">
        <v>110</v>
      </c>
      <c r="B111" s="5" t="s">
        <v>2681</v>
      </c>
      <c r="C111" s="5" t="s">
        <v>90</v>
      </c>
      <c r="D111" s="5" t="s">
        <v>3062</v>
      </c>
      <c r="E111" s="5" t="s">
        <v>3063</v>
      </c>
      <c r="F111" s="5" t="s">
        <v>3064</v>
      </c>
      <c r="G111" s="5" t="s">
        <v>2941</v>
      </c>
      <c r="J111" s="5" t="s">
        <v>3369</v>
      </c>
    </row>
    <row r="112" spans="1:10">
      <c r="A112" s="5">
        <v>111</v>
      </c>
      <c r="B112" s="5" t="s">
        <v>2681</v>
      </c>
      <c r="C112" s="5" t="s">
        <v>90</v>
      </c>
      <c r="D112" s="5" t="s">
        <v>3065</v>
      </c>
      <c r="E112" s="5" t="s">
        <v>3066</v>
      </c>
      <c r="F112" s="5" t="s">
        <v>3067</v>
      </c>
      <c r="G112" s="5" t="s">
        <v>3068</v>
      </c>
      <c r="J112" s="5" t="s">
        <v>3369</v>
      </c>
    </row>
    <row r="113" spans="1:10">
      <c r="A113" s="5">
        <v>112</v>
      </c>
      <c r="B113" s="5" t="s">
        <v>2681</v>
      </c>
      <c r="C113" s="5" t="s">
        <v>90</v>
      </c>
      <c r="D113" s="5" t="s">
        <v>3069</v>
      </c>
      <c r="E113" s="5" t="s">
        <v>3066</v>
      </c>
      <c r="F113" s="5" t="s">
        <v>3070</v>
      </c>
      <c r="G113" s="5" t="s">
        <v>3036</v>
      </c>
      <c r="J113" s="5" t="s">
        <v>3369</v>
      </c>
    </row>
    <row r="114" spans="1:10">
      <c r="A114" s="5">
        <v>113</v>
      </c>
      <c r="B114" s="5" t="s">
        <v>2681</v>
      </c>
      <c r="C114" s="5" t="s">
        <v>90</v>
      </c>
      <c r="D114" s="5" t="s">
        <v>3071</v>
      </c>
      <c r="E114" s="5" t="s">
        <v>3072</v>
      </c>
      <c r="F114" s="5" t="s">
        <v>3073</v>
      </c>
      <c r="G114" s="5" t="s">
        <v>3040</v>
      </c>
      <c r="J114" s="5" t="s">
        <v>3369</v>
      </c>
    </row>
    <row r="115" spans="1:10">
      <c r="A115" s="5">
        <v>114</v>
      </c>
      <c r="B115" s="5" t="s">
        <v>2681</v>
      </c>
      <c r="C115" s="5" t="s">
        <v>90</v>
      </c>
      <c r="D115" s="5" t="s">
        <v>3074</v>
      </c>
      <c r="E115" s="5" t="s">
        <v>3075</v>
      </c>
      <c r="F115" s="5" t="s">
        <v>3076</v>
      </c>
      <c r="G115" s="5" t="s">
        <v>2760</v>
      </c>
      <c r="J115" s="5" t="s">
        <v>3369</v>
      </c>
    </row>
    <row r="116" spans="1:10">
      <c r="A116" s="5">
        <v>115</v>
      </c>
      <c r="B116" s="5" t="s">
        <v>2681</v>
      </c>
      <c r="C116" s="5" t="s">
        <v>90</v>
      </c>
      <c r="D116" s="5" t="s">
        <v>3077</v>
      </c>
      <c r="E116" s="5" t="s">
        <v>3078</v>
      </c>
      <c r="F116" s="5" t="s">
        <v>3079</v>
      </c>
      <c r="G116" s="5" t="s">
        <v>2760</v>
      </c>
      <c r="J116" s="5" t="s">
        <v>3369</v>
      </c>
    </row>
    <row r="117" spans="1:10">
      <c r="A117" s="5">
        <v>116</v>
      </c>
      <c r="B117" s="5" t="s">
        <v>2681</v>
      </c>
      <c r="C117" s="5" t="s">
        <v>90</v>
      </c>
      <c r="D117" s="5" t="s">
        <v>3080</v>
      </c>
      <c r="E117" s="5" t="s">
        <v>3081</v>
      </c>
      <c r="F117" s="5" t="s">
        <v>3082</v>
      </c>
      <c r="G117" s="5" t="s">
        <v>2764</v>
      </c>
      <c r="J117" s="5" t="s">
        <v>3369</v>
      </c>
    </row>
    <row r="118" spans="1:10">
      <c r="A118" s="5">
        <v>117</v>
      </c>
      <c r="B118" s="5" t="s">
        <v>2681</v>
      </c>
      <c r="C118" s="5" t="s">
        <v>90</v>
      </c>
      <c r="D118" s="5" t="s">
        <v>3083</v>
      </c>
      <c r="E118" s="5" t="s">
        <v>3084</v>
      </c>
      <c r="F118" s="5" t="s">
        <v>3085</v>
      </c>
      <c r="G118" s="5" t="s">
        <v>2752</v>
      </c>
      <c r="H118" s="5" t="s">
        <v>3086</v>
      </c>
      <c r="J118" s="5" t="s">
        <v>3369</v>
      </c>
    </row>
    <row r="119" spans="1:10">
      <c r="A119" s="5">
        <v>118</v>
      </c>
      <c r="B119" s="5" t="s">
        <v>2681</v>
      </c>
      <c r="C119" s="5" t="s">
        <v>90</v>
      </c>
      <c r="D119" s="5" t="s">
        <v>3087</v>
      </c>
      <c r="E119" s="5" t="s">
        <v>3088</v>
      </c>
      <c r="F119" s="5" t="s">
        <v>3089</v>
      </c>
      <c r="G119" s="5" t="s">
        <v>2685</v>
      </c>
      <c r="J119" s="5" t="s">
        <v>3369</v>
      </c>
    </row>
    <row r="120" spans="1:10">
      <c r="A120" s="5">
        <v>119</v>
      </c>
      <c r="B120" s="5" t="s">
        <v>2681</v>
      </c>
      <c r="C120" s="5" t="s">
        <v>90</v>
      </c>
      <c r="D120" s="5" t="s">
        <v>3090</v>
      </c>
      <c r="E120" s="5" t="s">
        <v>3091</v>
      </c>
      <c r="F120" s="5" t="s">
        <v>3092</v>
      </c>
      <c r="G120" s="5" t="s">
        <v>2764</v>
      </c>
      <c r="J120" s="5" t="s">
        <v>3369</v>
      </c>
    </row>
    <row r="121" spans="1:10">
      <c r="A121" s="5">
        <v>120</v>
      </c>
      <c r="B121" s="5" t="s">
        <v>2681</v>
      </c>
      <c r="C121" s="5" t="s">
        <v>90</v>
      </c>
      <c r="D121" s="5" t="s">
        <v>3093</v>
      </c>
      <c r="E121" s="5" t="s">
        <v>3094</v>
      </c>
      <c r="F121" s="5" t="s">
        <v>3095</v>
      </c>
      <c r="G121" s="5" t="s">
        <v>3096</v>
      </c>
      <c r="H121" s="5" t="s">
        <v>3097</v>
      </c>
      <c r="J121" s="5" t="s">
        <v>3369</v>
      </c>
    </row>
    <row r="122" spans="1:10">
      <c r="A122" s="5">
        <v>121</v>
      </c>
      <c r="B122" s="5" t="s">
        <v>2681</v>
      </c>
      <c r="C122" s="5" t="s">
        <v>90</v>
      </c>
      <c r="D122" s="5" t="s">
        <v>3098</v>
      </c>
      <c r="E122" s="5" t="s">
        <v>3099</v>
      </c>
      <c r="F122" s="5" t="s">
        <v>3100</v>
      </c>
      <c r="G122" s="5" t="s">
        <v>2685</v>
      </c>
      <c r="J122" s="5" t="s">
        <v>3369</v>
      </c>
    </row>
    <row r="123" spans="1:10">
      <c r="A123" s="5">
        <v>122</v>
      </c>
      <c r="B123" s="5" t="s">
        <v>2681</v>
      </c>
      <c r="C123" s="5" t="s">
        <v>90</v>
      </c>
      <c r="D123" s="5" t="s">
        <v>3101</v>
      </c>
      <c r="E123" s="5" t="s">
        <v>3102</v>
      </c>
      <c r="F123" s="5" t="s">
        <v>3103</v>
      </c>
      <c r="G123" s="5" t="s">
        <v>3104</v>
      </c>
      <c r="J123" s="5" t="s">
        <v>3369</v>
      </c>
    </row>
    <row r="124" spans="1:10">
      <c r="A124" s="5">
        <v>123</v>
      </c>
      <c r="B124" s="5" t="s">
        <v>2681</v>
      </c>
      <c r="C124" s="5" t="s">
        <v>90</v>
      </c>
      <c r="D124" s="5" t="s">
        <v>3105</v>
      </c>
      <c r="E124" s="5" t="s">
        <v>3106</v>
      </c>
      <c r="F124" s="5" t="s">
        <v>3107</v>
      </c>
      <c r="G124" s="5" t="s">
        <v>3104</v>
      </c>
      <c r="J124" s="5" t="s">
        <v>3369</v>
      </c>
    </row>
    <row r="125" spans="1:10">
      <c r="A125" s="5">
        <v>124</v>
      </c>
      <c r="B125" s="5" t="s">
        <v>2681</v>
      </c>
      <c r="C125" s="5" t="s">
        <v>90</v>
      </c>
      <c r="D125" s="5" t="s">
        <v>3108</v>
      </c>
      <c r="E125" s="5" t="s">
        <v>3109</v>
      </c>
      <c r="F125" s="5" t="s">
        <v>3110</v>
      </c>
      <c r="G125" s="5" t="s">
        <v>2945</v>
      </c>
      <c r="J125" s="5" t="s">
        <v>3369</v>
      </c>
    </row>
    <row r="126" spans="1:10">
      <c r="A126" s="5">
        <v>125</v>
      </c>
      <c r="B126" s="5" t="s">
        <v>2681</v>
      </c>
      <c r="C126" s="5" t="s">
        <v>90</v>
      </c>
      <c r="D126" s="5" t="s">
        <v>3111</v>
      </c>
      <c r="E126" s="5" t="s">
        <v>3112</v>
      </c>
      <c r="F126" s="5" t="s">
        <v>3113</v>
      </c>
      <c r="G126" s="5" t="s">
        <v>2756</v>
      </c>
      <c r="J126" s="5" t="s">
        <v>3369</v>
      </c>
    </row>
    <row r="127" spans="1:10">
      <c r="A127" s="5">
        <v>126</v>
      </c>
      <c r="B127" s="5" t="s">
        <v>2681</v>
      </c>
      <c r="C127" s="5" t="s">
        <v>90</v>
      </c>
      <c r="D127" s="5" t="s">
        <v>3114</v>
      </c>
      <c r="E127" s="5" t="s">
        <v>3115</v>
      </c>
      <c r="F127" s="5" t="s">
        <v>3116</v>
      </c>
      <c r="G127" s="5" t="s">
        <v>2911</v>
      </c>
      <c r="J127" s="5" t="s">
        <v>3369</v>
      </c>
    </row>
    <row r="128" spans="1:10">
      <c r="A128" s="5">
        <v>127</v>
      </c>
      <c r="B128" s="5" t="s">
        <v>2681</v>
      </c>
      <c r="C128" s="5" t="s">
        <v>90</v>
      </c>
      <c r="D128" s="5" t="s">
        <v>3117</v>
      </c>
      <c r="E128" s="5" t="s">
        <v>3118</v>
      </c>
      <c r="F128" s="5" t="s">
        <v>3119</v>
      </c>
      <c r="G128" s="5" t="s">
        <v>2963</v>
      </c>
      <c r="H128" s="5" t="s">
        <v>3120</v>
      </c>
      <c r="J128" s="5" t="s">
        <v>3369</v>
      </c>
    </row>
    <row r="129" spans="1:10">
      <c r="A129" s="5">
        <v>128</v>
      </c>
      <c r="B129" s="5" t="s">
        <v>2681</v>
      </c>
      <c r="C129" s="5" t="s">
        <v>90</v>
      </c>
      <c r="D129" s="5" t="s">
        <v>3121</v>
      </c>
      <c r="E129" s="5" t="s">
        <v>3122</v>
      </c>
      <c r="F129" s="5" t="s">
        <v>3123</v>
      </c>
      <c r="G129" s="5" t="s">
        <v>2760</v>
      </c>
      <c r="J129" s="5" t="s">
        <v>3369</v>
      </c>
    </row>
    <row r="130" spans="1:10">
      <c r="A130" s="5">
        <v>129</v>
      </c>
      <c r="B130" s="5" t="s">
        <v>2681</v>
      </c>
      <c r="C130" s="5" t="s">
        <v>90</v>
      </c>
      <c r="D130" s="5" t="s">
        <v>3124</v>
      </c>
      <c r="E130" s="5" t="s">
        <v>3125</v>
      </c>
      <c r="F130" s="5" t="s">
        <v>3126</v>
      </c>
      <c r="G130" s="5" t="s">
        <v>3040</v>
      </c>
      <c r="J130" s="5" t="s">
        <v>3369</v>
      </c>
    </row>
    <row r="131" spans="1:10">
      <c r="A131" s="5">
        <v>130</v>
      </c>
      <c r="B131" s="5" t="s">
        <v>2681</v>
      </c>
      <c r="C131" s="5" t="s">
        <v>90</v>
      </c>
      <c r="D131" s="5" t="s">
        <v>3127</v>
      </c>
      <c r="E131" s="5" t="s">
        <v>3128</v>
      </c>
      <c r="F131" s="5" t="s">
        <v>3129</v>
      </c>
      <c r="G131" s="5" t="s">
        <v>2756</v>
      </c>
      <c r="J131" s="5" t="s">
        <v>3369</v>
      </c>
    </row>
    <row r="132" spans="1:10">
      <c r="A132" s="5">
        <v>131</v>
      </c>
      <c r="B132" s="5" t="s">
        <v>2681</v>
      </c>
      <c r="C132" s="5" t="s">
        <v>90</v>
      </c>
      <c r="D132" s="5" t="s">
        <v>3130</v>
      </c>
      <c r="E132" s="5" t="s">
        <v>3131</v>
      </c>
      <c r="F132" s="5" t="s">
        <v>3132</v>
      </c>
      <c r="G132" s="5" t="s">
        <v>2741</v>
      </c>
      <c r="J132" s="5" t="s">
        <v>3369</v>
      </c>
    </row>
    <row r="133" spans="1:10">
      <c r="A133" s="5">
        <v>132</v>
      </c>
      <c r="B133" s="5" t="s">
        <v>2681</v>
      </c>
      <c r="C133" s="5" t="s">
        <v>90</v>
      </c>
      <c r="D133" s="5" t="s">
        <v>3133</v>
      </c>
      <c r="E133" s="5" t="s">
        <v>3134</v>
      </c>
      <c r="F133" s="5" t="s">
        <v>3135</v>
      </c>
      <c r="G133" s="5" t="s">
        <v>2716</v>
      </c>
      <c r="J133" s="5" t="s">
        <v>3369</v>
      </c>
    </row>
    <row r="134" spans="1:10">
      <c r="A134" s="5">
        <v>133</v>
      </c>
      <c r="B134" s="5" t="s">
        <v>2681</v>
      </c>
      <c r="C134" s="5" t="s">
        <v>90</v>
      </c>
      <c r="D134" s="5" t="s">
        <v>3136</v>
      </c>
      <c r="E134" s="5" t="s">
        <v>3137</v>
      </c>
      <c r="F134" s="5" t="s">
        <v>3138</v>
      </c>
      <c r="G134" s="5" t="s">
        <v>2716</v>
      </c>
      <c r="J134" s="5" t="s">
        <v>3369</v>
      </c>
    </row>
    <row r="135" spans="1:10">
      <c r="A135" s="5">
        <v>134</v>
      </c>
      <c r="B135" s="5" t="s">
        <v>2681</v>
      </c>
      <c r="C135" s="5" t="s">
        <v>90</v>
      </c>
      <c r="D135" s="5" t="s">
        <v>3139</v>
      </c>
      <c r="E135" s="5" t="s">
        <v>3140</v>
      </c>
      <c r="F135" s="5" t="s">
        <v>3141</v>
      </c>
      <c r="G135" s="5" t="s">
        <v>3142</v>
      </c>
      <c r="J135" s="5" t="s">
        <v>3369</v>
      </c>
    </row>
    <row r="136" spans="1:10">
      <c r="A136" s="5">
        <v>135</v>
      </c>
      <c r="B136" s="5" t="s">
        <v>2681</v>
      </c>
      <c r="C136" s="5" t="s">
        <v>90</v>
      </c>
      <c r="D136" s="5" t="s">
        <v>3143</v>
      </c>
      <c r="E136" s="5" t="s">
        <v>3144</v>
      </c>
      <c r="F136" s="5" t="s">
        <v>3145</v>
      </c>
      <c r="G136" s="5" t="s">
        <v>2764</v>
      </c>
      <c r="J136" s="5" t="s">
        <v>3369</v>
      </c>
    </row>
    <row r="137" spans="1:10">
      <c r="A137" s="5">
        <v>136</v>
      </c>
      <c r="B137" s="5" t="s">
        <v>2681</v>
      </c>
      <c r="C137" s="5" t="s">
        <v>90</v>
      </c>
      <c r="D137" s="5" t="s">
        <v>3146</v>
      </c>
      <c r="E137" s="5" t="s">
        <v>3147</v>
      </c>
      <c r="F137" s="5" t="s">
        <v>3148</v>
      </c>
      <c r="G137" s="5" t="s">
        <v>2741</v>
      </c>
      <c r="J137" s="5" t="s">
        <v>3369</v>
      </c>
    </row>
    <row r="138" spans="1:10">
      <c r="A138" s="5">
        <v>137</v>
      </c>
      <c r="B138" s="5" t="s">
        <v>2681</v>
      </c>
      <c r="C138" s="5" t="s">
        <v>90</v>
      </c>
      <c r="D138" s="5" t="s">
        <v>3149</v>
      </c>
      <c r="E138" s="5" t="s">
        <v>3150</v>
      </c>
      <c r="F138" s="5" t="s">
        <v>3151</v>
      </c>
      <c r="G138" s="5" t="s">
        <v>2685</v>
      </c>
      <c r="J138" s="5" t="s">
        <v>3369</v>
      </c>
    </row>
    <row r="139" spans="1:10">
      <c r="A139" s="5">
        <v>138</v>
      </c>
      <c r="B139" s="5" t="s">
        <v>2681</v>
      </c>
      <c r="C139" s="5" t="s">
        <v>90</v>
      </c>
      <c r="D139" s="5" t="s">
        <v>3152</v>
      </c>
      <c r="E139" s="5" t="s">
        <v>3153</v>
      </c>
      <c r="F139" s="5" t="s">
        <v>3154</v>
      </c>
      <c r="G139" s="5" t="s">
        <v>2685</v>
      </c>
      <c r="J139" s="5" t="s">
        <v>3369</v>
      </c>
    </row>
    <row r="140" spans="1:10">
      <c r="A140" s="5">
        <v>139</v>
      </c>
      <c r="B140" s="5" t="s">
        <v>2681</v>
      </c>
      <c r="C140" s="5" t="s">
        <v>90</v>
      </c>
      <c r="D140" s="5" t="s">
        <v>3155</v>
      </c>
      <c r="E140" s="5" t="s">
        <v>3156</v>
      </c>
      <c r="F140" s="5" t="s">
        <v>3157</v>
      </c>
      <c r="G140" s="5" t="s">
        <v>2764</v>
      </c>
      <c r="J140" s="5" t="s">
        <v>3369</v>
      </c>
    </row>
    <row r="141" spans="1:10">
      <c r="A141" s="5">
        <v>140</v>
      </c>
      <c r="B141" s="5" t="s">
        <v>2681</v>
      </c>
      <c r="C141" s="5" t="s">
        <v>90</v>
      </c>
      <c r="D141" s="5" t="s">
        <v>3158</v>
      </c>
      <c r="E141" s="5" t="s">
        <v>3159</v>
      </c>
      <c r="F141" s="5" t="s">
        <v>3160</v>
      </c>
      <c r="G141" s="5" t="s">
        <v>2756</v>
      </c>
      <c r="J141" s="5" t="s">
        <v>3369</v>
      </c>
    </row>
    <row r="142" spans="1:10">
      <c r="A142" s="5">
        <v>141</v>
      </c>
      <c r="B142" s="5" t="s">
        <v>2681</v>
      </c>
      <c r="C142" s="5" t="s">
        <v>90</v>
      </c>
      <c r="D142" s="5" t="s">
        <v>3161</v>
      </c>
      <c r="E142" s="5" t="s">
        <v>3162</v>
      </c>
      <c r="F142" s="5" t="s">
        <v>3163</v>
      </c>
      <c r="G142" s="5" t="s">
        <v>2720</v>
      </c>
      <c r="J142" s="5" t="s">
        <v>3369</v>
      </c>
    </row>
    <row r="143" spans="1:10">
      <c r="A143" s="5">
        <v>142</v>
      </c>
      <c r="B143" s="5" t="s">
        <v>2681</v>
      </c>
      <c r="C143" s="5" t="s">
        <v>90</v>
      </c>
      <c r="D143" s="5" t="s">
        <v>3164</v>
      </c>
      <c r="E143" s="5" t="s">
        <v>3165</v>
      </c>
      <c r="F143" s="5" t="s">
        <v>3166</v>
      </c>
      <c r="G143" s="5" t="s">
        <v>2685</v>
      </c>
      <c r="J143" s="5" t="s">
        <v>3369</v>
      </c>
    </row>
    <row r="144" spans="1:10">
      <c r="A144" s="5">
        <v>143</v>
      </c>
      <c r="B144" s="5" t="s">
        <v>2681</v>
      </c>
      <c r="C144" s="5" t="s">
        <v>90</v>
      </c>
      <c r="D144" s="5" t="s">
        <v>3167</v>
      </c>
      <c r="E144" s="5" t="s">
        <v>3168</v>
      </c>
      <c r="F144" s="5" t="s">
        <v>3169</v>
      </c>
      <c r="G144" s="5" t="s">
        <v>2685</v>
      </c>
      <c r="H144" s="5" t="s">
        <v>3170</v>
      </c>
      <c r="J144" s="5" t="s">
        <v>3369</v>
      </c>
    </row>
    <row r="145" spans="1:10">
      <c r="A145" s="5">
        <v>144</v>
      </c>
      <c r="B145" s="5" t="s">
        <v>2681</v>
      </c>
      <c r="C145" s="5" t="s">
        <v>90</v>
      </c>
      <c r="D145" s="5" t="s">
        <v>3171</v>
      </c>
      <c r="E145" s="5" t="s">
        <v>3172</v>
      </c>
      <c r="F145" s="5" t="s">
        <v>3173</v>
      </c>
      <c r="G145" s="5" t="s">
        <v>3040</v>
      </c>
      <c r="H145" s="5" t="s">
        <v>3174</v>
      </c>
      <c r="J145" s="5" t="s">
        <v>3369</v>
      </c>
    </row>
    <row r="146" spans="1:10">
      <c r="A146" s="5">
        <v>145</v>
      </c>
      <c r="B146" s="5" t="s">
        <v>2681</v>
      </c>
      <c r="C146" s="5" t="s">
        <v>90</v>
      </c>
      <c r="D146" s="5" t="s">
        <v>3175</v>
      </c>
      <c r="E146" s="5" t="s">
        <v>3176</v>
      </c>
      <c r="F146" s="5" t="s">
        <v>3177</v>
      </c>
      <c r="G146" s="5" t="s">
        <v>2685</v>
      </c>
      <c r="J146" s="5" t="s">
        <v>3369</v>
      </c>
    </row>
    <row r="147" spans="1:10">
      <c r="A147" s="5">
        <v>146</v>
      </c>
      <c r="B147" s="5" t="s">
        <v>2681</v>
      </c>
      <c r="C147" s="5" t="s">
        <v>90</v>
      </c>
      <c r="D147" s="5" t="s">
        <v>3178</v>
      </c>
      <c r="E147" s="5" t="s">
        <v>3179</v>
      </c>
      <c r="F147" s="5" t="s">
        <v>3180</v>
      </c>
      <c r="G147" s="5" t="s">
        <v>2768</v>
      </c>
      <c r="H147" s="5" t="s">
        <v>3181</v>
      </c>
      <c r="J147" s="5" t="s">
        <v>3369</v>
      </c>
    </row>
    <row r="148" spans="1:10">
      <c r="A148" s="5">
        <v>147</v>
      </c>
      <c r="B148" s="5" t="s">
        <v>2681</v>
      </c>
      <c r="C148" s="5" t="s">
        <v>90</v>
      </c>
      <c r="D148" s="5" t="s">
        <v>3182</v>
      </c>
      <c r="E148" s="5" t="s">
        <v>3183</v>
      </c>
      <c r="F148" s="5" t="s">
        <v>3184</v>
      </c>
      <c r="G148" s="5" t="s">
        <v>3185</v>
      </c>
      <c r="J148" s="5" t="s">
        <v>3369</v>
      </c>
    </row>
    <row r="149" spans="1:10">
      <c r="A149" s="5">
        <v>148</v>
      </c>
      <c r="B149" s="5" t="s">
        <v>2681</v>
      </c>
      <c r="C149" s="5" t="s">
        <v>90</v>
      </c>
      <c r="D149" s="5" t="s">
        <v>3186</v>
      </c>
      <c r="E149" s="5" t="s">
        <v>3187</v>
      </c>
      <c r="F149" s="5" t="s">
        <v>3188</v>
      </c>
      <c r="G149" s="5" t="s">
        <v>2768</v>
      </c>
      <c r="J149" s="5" t="s">
        <v>3369</v>
      </c>
    </row>
    <row r="150" spans="1:10">
      <c r="A150" s="5">
        <v>149</v>
      </c>
      <c r="B150" s="5" t="s">
        <v>2681</v>
      </c>
      <c r="C150" s="5" t="s">
        <v>90</v>
      </c>
      <c r="D150" s="5" t="s">
        <v>3189</v>
      </c>
      <c r="E150" s="5" t="s">
        <v>3190</v>
      </c>
      <c r="F150" s="5" t="s">
        <v>3191</v>
      </c>
      <c r="G150" s="5" t="s">
        <v>2685</v>
      </c>
      <c r="J150" s="5" t="s">
        <v>3369</v>
      </c>
    </row>
    <row r="151" spans="1:10">
      <c r="A151" s="5">
        <v>150</v>
      </c>
      <c r="B151" s="5" t="s">
        <v>2681</v>
      </c>
      <c r="C151" s="5" t="s">
        <v>90</v>
      </c>
      <c r="D151" s="5" t="s">
        <v>3192</v>
      </c>
      <c r="E151" s="5" t="s">
        <v>3193</v>
      </c>
      <c r="F151" s="5" t="s">
        <v>3194</v>
      </c>
      <c r="G151" s="5" t="s">
        <v>2768</v>
      </c>
      <c r="J151" s="5" t="s">
        <v>3369</v>
      </c>
    </row>
    <row r="152" spans="1:10">
      <c r="A152" s="5">
        <v>151</v>
      </c>
      <c r="B152" s="5" t="s">
        <v>2681</v>
      </c>
      <c r="C152" s="5" t="s">
        <v>90</v>
      </c>
      <c r="D152" s="5" t="s">
        <v>3195</v>
      </c>
      <c r="E152" s="5" t="s">
        <v>3196</v>
      </c>
      <c r="F152" s="5" t="s">
        <v>3197</v>
      </c>
      <c r="G152" s="5" t="s">
        <v>2760</v>
      </c>
      <c r="J152" s="5" t="s">
        <v>3369</v>
      </c>
    </row>
    <row r="153" spans="1:10">
      <c r="A153" s="5">
        <v>152</v>
      </c>
      <c r="B153" s="5" t="s">
        <v>2681</v>
      </c>
      <c r="C153" s="5" t="s">
        <v>90</v>
      </c>
      <c r="D153" s="5" t="s">
        <v>3198</v>
      </c>
      <c r="E153" s="5" t="s">
        <v>3199</v>
      </c>
      <c r="F153" s="5" t="s">
        <v>3200</v>
      </c>
      <c r="G153" s="5" t="s">
        <v>2748</v>
      </c>
      <c r="J153" s="5" t="s">
        <v>3369</v>
      </c>
    </row>
    <row r="154" spans="1:10">
      <c r="A154" s="5">
        <v>153</v>
      </c>
      <c r="B154" s="5" t="s">
        <v>2681</v>
      </c>
      <c r="C154" s="5" t="s">
        <v>90</v>
      </c>
      <c r="D154" s="5" t="s">
        <v>3201</v>
      </c>
      <c r="E154" s="5" t="s">
        <v>3202</v>
      </c>
      <c r="F154" s="5" t="s">
        <v>3203</v>
      </c>
      <c r="G154" s="5" t="s">
        <v>2999</v>
      </c>
      <c r="J154" s="5" t="s">
        <v>3369</v>
      </c>
    </row>
    <row r="155" spans="1:10">
      <c r="A155" s="5">
        <v>154</v>
      </c>
      <c r="B155" s="5" t="s">
        <v>2681</v>
      </c>
      <c r="C155" s="5" t="s">
        <v>90</v>
      </c>
      <c r="D155" s="5" t="s">
        <v>3204</v>
      </c>
      <c r="E155" s="5" t="s">
        <v>3205</v>
      </c>
      <c r="F155" s="5" t="s">
        <v>3206</v>
      </c>
      <c r="G155" s="5" t="s">
        <v>2689</v>
      </c>
      <c r="J155" s="5" t="s">
        <v>3369</v>
      </c>
    </row>
    <row r="156" spans="1:10">
      <c r="A156" s="5">
        <v>155</v>
      </c>
      <c r="B156" s="5" t="s">
        <v>2681</v>
      </c>
      <c r="C156" s="5" t="s">
        <v>90</v>
      </c>
      <c r="D156" s="5" t="s">
        <v>3207</v>
      </c>
      <c r="E156" s="5" t="s">
        <v>3208</v>
      </c>
      <c r="F156" s="5" t="s">
        <v>3209</v>
      </c>
      <c r="G156" s="5" t="s">
        <v>2689</v>
      </c>
      <c r="J156" s="5" t="s">
        <v>3369</v>
      </c>
    </row>
    <row r="157" spans="1:10">
      <c r="A157" s="5">
        <v>156</v>
      </c>
      <c r="B157" s="5" t="s">
        <v>2681</v>
      </c>
      <c r="C157" s="5" t="s">
        <v>90</v>
      </c>
      <c r="D157" s="5" t="s">
        <v>3210</v>
      </c>
      <c r="E157" s="5" t="s">
        <v>3211</v>
      </c>
      <c r="F157" s="5" t="s">
        <v>3212</v>
      </c>
      <c r="G157" s="5" t="s">
        <v>2764</v>
      </c>
      <c r="J157" s="5" t="s">
        <v>3369</v>
      </c>
    </row>
    <row r="158" spans="1:10">
      <c r="A158" s="5">
        <v>157</v>
      </c>
      <c r="B158" s="5" t="s">
        <v>2681</v>
      </c>
      <c r="C158" s="5" t="s">
        <v>90</v>
      </c>
      <c r="D158" s="5" t="s">
        <v>3213</v>
      </c>
      <c r="E158" s="5" t="s">
        <v>3214</v>
      </c>
      <c r="F158" s="5" t="s">
        <v>3215</v>
      </c>
      <c r="G158" s="5" t="s">
        <v>2733</v>
      </c>
      <c r="J158" s="5" t="s">
        <v>3369</v>
      </c>
    </row>
    <row r="159" spans="1:10">
      <c r="A159" s="5">
        <v>158</v>
      </c>
      <c r="B159" s="5" t="s">
        <v>2681</v>
      </c>
      <c r="C159" s="5" t="s">
        <v>90</v>
      </c>
      <c r="D159" s="5" t="s">
        <v>3216</v>
      </c>
      <c r="E159" s="5" t="s">
        <v>3217</v>
      </c>
      <c r="F159" s="5" t="s">
        <v>3218</v>
      </c>
      <c r="G159" s="5" t="s">
        <v>2733</v>
      </c>
      <c r="J159" s="5" t="s">
        <v>3369</v>
      </c>
    </row>
    <row r="160" spans="1:10">
      <c r="A160" s="5">
        <v>159</v>
      </c>
      <c r="B160" s="5" t="s">
        <v>2681</v>
      </c>
      <c r="C160" s="5" t="s">
        <v>90</v>
      </c>
      <c r="D160" s="5" t="s">
        <v>3219</v>
      </c>
      <c r="E160" s="5" t="s">
        <v>3220</v>
      </c>
      <c r="F160" s="5" t="s">
        <v>3221</v>
      </c>
      <c r="G160" s="5" t="s">
        <v>2693</v>
      </c>
      <c r="J160" s="5" t="s">
        <v>3369</v>
      </c>
    </row>
    <row r="161" spans="1:10">
      <c r="A161" s="5">
        <v>160</v>
      </c>
      <c r="B161" s="5" t="s">
        <v>2681</v>
      </c>
      <c r="C161" s="5" t="s">
        <v>90</v>
      </c>
      <c r="D161" s="5" t="s">
        <v>3222</v>
      </c>
      <c r="E161" s="5" t="s">
        <v>3223</v>
      </c>
      <c r="F161" s="5" t="s">
        <v>3224</v>
      </c>
      <c r="G161" s="5" t="s">
        <v>3096</v>
      </c>
      <c r="J161" s="5" t="s">
        <v>3369</v>
      </c>
    </row>
    <row r="162" spans="1:10">
      <c r="A162" s="5">
        <v>161</v>
      </c>
      <c r="B162" s="5" t="s">
        <v>2681</v>
      </c>
      <c r="C162" s="5" t="s">
        <v>90</v>
      </c>
      <c r="D162" s="5" t="s">
        <v>3225</v>
      </c>
      <c r="E162" s="5" t="s">
        <v>3226</v>
      </c>
      <c r="F162" s="5" t="s">
        <v>3227</v>
      </c>
      <c r="G162" s="5" t="s">
        <v>3228</v>
      </c>
      <c r="J162" s="5" t="s">
        <v>3369</v>
      </c>
    </row>
    <row r="163" spans="1:10">
      <c r="A163" s="5">
        <v>162</v>
      </c>
      <c r="B163" s="5" t="s">
        <v>2681</v>
      </c>
      <c r="C163" s="5" t="s">
        <v>90</v>
      </c>
      <c r="D163" s="5" t="s">
        <v>3229</v>
      </c>
      <c r="E163" s="5" t="s">
        <v>3230</v>
      </c>
      <c r="F163" s="5" t="s">
        <v>3231</v>
      </c>
      <c r="G163" s="5" t="s">
        <v>2764</v>
      </c>
      <c r="J163" s="5" t="s">
        <v>3369</v>
      </c>
    </row>
    <row r="164" spans="1:10">
      <c r="A164" s="5">
        <v>163</v>
      </c>
      <c r="B164" s="5" t="s">
        <v>2681</v>
      </c>
      <c r="C164" s="5" t="s">
        <v>90</v>
      </c>
      <c r="D164" s="5" t="s">
        <v>3232</v>
      </c>
      <c r="E164" s="5" t="s">
        <v>3233</v>
      </c>
      <c r="F164" s="5" t="s">
        <v>3234</v>
      </c>
      <c r="G164" s="5" t="s">
        <v>3235</v>
      </c>
      <c r="J164" s="5" t="s">
        <v>3369</v>
      </c>
    </row>
    <row r="165" spans="1:10">
      <c r="A165" s="5">
        <v>164</v>
      </c>
      <c r="B165" s="5" t="s">
        <v>2681</v>
      </c>
      <c r="C165" s="5" t="s">
        <v>90</v>
      </c>
      <c r="D165" s="5" t="s">
        <v>3236</v>
      </c>
      <c r="E165" s="5" t="s">
        <v>3233</v>
      </c>
      <c r="F165" s="5" t="s">
        <v>3237</v>
      </c>
      <c r="G165" s="5" t="s">
        <v>3238</v>
      </c>
      <c r="J165" s="5" t="s">
        <v>3369</v>
      </c>
    </row>
    <row r="166" spans="1:10">
      <c r="A166" s="5">
        <v>165</v>
      </c>
      <c r="B166" s="5" t="s">
        <v>2681</v>
      </c>
      <c r="C166" s="5" t="s">
        <v>90</v>
      </c>
      <c r="D166" s="5" t="s">
        <v>3239</v>
      </c>
      <c r="E166" s="5" t="s">
        <v>3233</v>
      </c>
      <c r="F166" s="5" t="s">
        <v>3240</v>
      </c>
      <c r="G166" s="5" t="s">
        <v>2716</v>
      </c>
      <c r="J166" s="5" t="s">
        <v>3369</v>
      </c>
    </row>
    <row r="167" spans="1:10">
      <c r="A167" s="5">
        <v>166</v>
      </c>
      <c r="B167" s="5" t="s">
        <v>2681</v>
      </c>
      <c r="C167" s="5" t="s">
        <v>90</v>
      </c>
      <c r="D167" s="5" t="s">
        <v>3241</v>
      </c>
      <c r="E167" s="5" t="s">
        <v>3242</v>
      </c>
      <c r="F167" s="5" t="s">
        <v>3243</v>
      </c>
      <c r="G167" s="5" t="s">
        <v>2911</v>
      </c>
      <c r="J167" s="5" t="s">
        <v>3369</v>
      </c>
    </row>
    <row r="168" spans="1:10">
      <c r="A168" s="5">
        <v>167</v>
      </c>
      <c r="B168" s="5" t="s">
        <v>2681</v>
      </c>
      <c r="C168" s="5" t="s">
        <v>90</v>
      </c>
      <c r="D168" s="5" t="s">
        <v>3244</v>
      </c>
      <c r="E168" s="5" t="s">
        <v>3245</v>
      </c>
      <c r="F168" s="5" t="s">
        <v>3246</v>
      </c>
      <c r="G168" s="5" t="s">
        <v>2764</v>
      </c>
      <c r="J168" s="5" t="s">
        <v>3369</v>
      </c>
    </row>
    <row r="169" spans="1:10">
      <c r="A169" s="5">
        <v>168</v>
      </c>
      <c r="B169" s="5" t="s">
        <v>2681</v>
      </c>
      <c r="C169" s="5" t="s">
        <v>90</v>
      </c>
      <c r="D169" s="5" t="s">
        <v>3247</v>
      </c>
      <c r="E169" s="5" t="s">
        <v>3248</v>
      </c>
      <c r="F169" s="5" t="s">
        <v>3249</v>
      </c>
      <c r="G169" s="5" t="s">
        <v>2685</v>
      </c>
      <c r="J169" s="5" t="s">
        <v>3369</v>
      </c>
    </row>
    <row r="170" spans="1:10">
      <c r="A170" s="5">
        <v>169</v>
      </c>
      <c r="B170" s="5" t="s">
        <v>2681</v>
      </c>
      <c r="C170" s="5" t="s">
        <v>90</v>
      </c>
      <c r="D170" s="5" t="s">
        <v>3250</v>
      </c>
      <c r="E170" s="5" t="s">
        <v>3251</v>
      </c>
      <c r="F170" s="5" t="s">
        <v>3252</v>
      </c>
      <c r="G170" s="5" t="s">
        <v>2941</v>
      </c>
      <c r="J170" s="5" t="s">
        <v>3369</v>
      </c>
    </row>
    <row r="171" spans="1:10">
      <c r="A171" s="5">
        <v>170</v>
      </c>
      <c r="B171" s="5" t="s">
        <v>2681</v>
      </c>
      <c r="C171" s="5" t="s">
        <v>90</v>
      </c>
      <c r="D171" s="5" t="s">
        <v>3253</v>
      </c>
      <c r="E171" s="5" t="s">
        <v>3254</v>
      </c>
      <c r="F171" s="5" t="s">
        <v>3255</v>
      </c>
      <c r="G171" s="5" t="s">
        <v>3104</v>
      </c>
      <c r="J171" s="5" t="s">
        <v>3369</v>
      </c>
    </row>
    <row r="172" spans="1:10">
      <c r="A172" s="5">
        <v>171</v>
      </c>
      <c r="B172" s="5" t="s">
        <v>2681</v>
      </c>
      <c r="C172" s="5" t="s">
        <v>90</v>
      </c>
      <c r="D172" s="5" t="s">
        <v>3256</v>
      </c>
      <c r="E172" s="5" t="s">
        <v>3257</v>
      </c>
      <c r="F172" s="5" t="s">
        <v>3258</v>
      </c>
      <c r="G172" s="5" t="s">
        <v>2764</v>
      </c>
      <c r="J172" s="5" t="s">
        <v>3369</v>
      </c>
    </row>
    <row r="173" spans="1:10">
      <c r="A173" s="5">
        <v>172</v>
      </c>
      <c r="B173" s="5" t="s">
        <v>2681</v>
      </c>
      <c r="C173" s="5" t="s">
        <v>90</v>
      </c>
      <c r="D173" s="5" t="s">
        <v>3259</v>
      </c>
      <c r="E173" s="5" t="s">
        <v>3260</v>
      </c>
      <c r="F173" s="5" t="s">
        <v>3261</v>
      </c>
      <c r="G173" s="5" t="s">
        <v>3104</v>
      </c>
      <c r="J173" s="5" t="s">
        <v>3369</v>
      </c>
    </row>
    <row r="174" spans="1:10">
      <c r="A174" s="5">
        <v>173</v>
      </c>
      <c r="B174" s="5" t="s">
        <v>2681</v>
      </c>
      <c r="C174" s="5" t="s">
        <v>90</v>
      </c>
      <c r="D174" s="5" t="s">
        <v>3262</v>
      </c>
      <c r="E174" s="5" t="s">
        <v>3263</v>
      </c>
      <c r="F174" s="5" t="s">
        <v>3264</v>
      </c>
      <c r="G174" s="5" t="s">
        <v>2716</v>
      </c>
      <c r="J174" s="5" t="s">
        <v>3369</v>
      </c>
    </row>
    <row r="175" spans="1:10">
      <c r="A175" s="5">
        <v>174</v>
      </c>
      <c r="B175" s="5" t="s">
        <v>2681</v>
      </c>
      <c r="C175" s="5" t="s">
        <v>90</v>
      </c>
      <c r="D175" s="5" t="s">
        <v>3265</v>
      </c>
      <c r="E175" s="5" t="s">
        <v>3266</v>
      </c>
      <c r="F175" s="5" t="s">
        <v>3267</v>
      </c>
      <c r="G175" s="5" t="s">
        <v>2704</v>
      </c>
      <c r="J175" s="5" t="s">
        <v>3369</v>
      </c>
    </row>
    <row r="176" spans="1:10">
      <c r="A176" s="5">
        <v>175</v>
      </c>
      <c r="B176" s="5" t="s">
        <v>2681</v>
      </c>
      <c r="C176" s="5" t="s">
        <v>90</v>
      </c>
      <c r="D176" s="5" t="s">
        <v>3268</v>
      </c>
      <c r="E176" s="5" t="s">
        <v>3269</v>
      </c>
      <c r="F176" s="5" t="s">
        <v>3270</v>
      </c>
      <c r="G176" s="5" t="s">
        <v>2716</v>
      </c>
      <c r="J176" s="5" t="s">
        <v>3369</v>
      </c>
    </row>
    <row r="177" spans="1:10">
      <c r="A177" s="5">
        <v>176</v>
      </c>
      <c r="B177" s="5" t="s">
        <v>2681</v>
      </c>
      <c r="C177" s="5" t="s">
        <v>90</v>
      </c>
      <c r="D177" s="5" t="s">
        <v>3271</v>
      </c>
      <c r="E177" s="5" t="s">
        <v>3272</v>
      </c>
      <c r="F177" s="5" t="s">
        <v>3273</v>
      </c>
      <c r="G177" s="5" t="s">
        <v>2685</v>
      </c>
      <c r="J177" s="5" t="s">
        <v>3369</v>
      </c>
    </row>
    <row r="178" spans="1:10">
      <c r="A178" s="5">
        <v>177</v>
      </c>
      <c r="B178" s="5" t="s">
        <v>2681</v>
      </c>
      <c r="C178" s="5" t="s">
        <v>90</v>
      </c>
      <c r="D178" s="5" t="s">
        <v>3274</v>
      </c>
      <c r="E178" s="5" t="s">
        <v>3275</v>
      </c>
      <c r="F178" s="5" t="s">
        <v>3276</v>
      </c>
      <c r="G178" s="5" t="s">
        <v>3096</v>
      </c>
      <c r="J178" s="5" t="s">
        <v>3369</v>
      </c>
    </row>
    <row r="179" spans="1:10">
      <c r="A179" s="5">
        <v>178</v>
      </c>
      <c r="B179" s="5" t="s">
        <v>2681</v>
      </c>
      <c r="C179" s="5" t="s">
        <v>90</v>
      </c>
      <c r="D179" s="5" t="s">
        <v>3277</v>
      </c>
      <c r="E179" s="5" t="s">
        <v>3278</v>
      </c>
      <c r="F179" s="5" t="s">
        <v>3279</v>
      </c>
      <c r="G179" s="5" t="s">
        <v>2764</v>
      </c>
      <c r="J179" s="5" t="s">
        <v>3369</v>
      </c>
    </row>
    <row r="180" spans="1:10">
      <c r="A180" s="5">
        <v>179</v>
      </c>
      <c r="B180" s="5" t="s">
        <v>2681</v>
      </c>
      <c r="C180" s="5" t="s">
        <v>90</v>
      </c>
      <c r="D180" s="5" t="s">
        <v>3280</v>
      </c>
      <c r="E180" s="5" t="s">
        <v>3281</v>
      </c>
      <c r="F180" s="5" t="s">
        <v>3282</v>
      </c>
      <c r="G180" s="5" t="s">
        <v>2685</v>
      </c>
      <c r="J180" s="5" t="s">
        <v>3369</v>
      </c>
    </row>
    <row r="181" spans="1:10">
      <c r="A181" s="5">
        <v>180</v>
      </c>
      <c r="B181" s="5" t="s">
        <v>2681</v>
      </c>
      <c r="C181" s="5" t="s">
        <v>90</v>
      </c>
      <c r="D181" s="5" t="s">
        <v>3283</v>
      </c>
      <c r="E181" s="5" t="s">
        <v>3284</v>
      </c>
      <c r="F181" s="5" t="s">
        <v>3285</v>
      </c>
      <c r="G181" s="5" t="s">
        <v>2737</v>
      </c>
      <c r="J181" s="5" t="s">
        <v>3369</v>
      </c>
    </row>
    <row r="182" spans="1:10">
      <c r="A182" s="5">
        <v>181</v>
      </c>
      <c r="B182" s="5" t="s">
        <v>2681</v>
      </c>
      <c r="C182" s="5" t="s">
        <v>90</v>
      </c>
      <c r="D182" s="5" t="s">
        <v>3286</v>
      </c>
      <c r="E182" s="5" t="s">
        <v>3287</v>
      </c>
      <c r="F182" s="5" t="s">
        <v>3288</v>
      </c>
      <c r="G182" s="5" t="s">
        <v>2716</v>
      </c>
      <c r="J182" s="5" t="s">
        <v>3369</v>
      </c>
    </row>
    <row r="183" spans="1:10">
      <c r="A183" s="5">
        <v>182</v>
      </c>
      <c r="B183" s="5" t="s">
        <v>2681</v>
      </c>
      <c r="C183" s="5" t="s">
        <v>90</v>
      </c>
      <c r="D183" s="5" t="s">
        <v>3289</v>
      </c>
      <c r="E183" s="5" t="s">
        <v>3290</v>
      </c>
      <c r="F183" s="5" t="s">
        <v>3291</v>
      </c>
      <c r="G183" s="5" t="s">
        <v>2760</v>
      </c>
      <c r="J183" s="5" t="s">
        <v>3369</v>
      </c>
    </row>
    <row r="184" spans="1:10">
      <c r="A184" s="5">
        <v>183</v>
      </c>
      <c r="B184" s="5" t="s">
        <v>2681</v>
      </c>
      <c r="C184" s="5" t="s">
        <v>90</v>
      </c>
      <c r="D184" s="5" t="s">
        <v>3292</v>
      </c>
      <c r="E184" s="5" t="s">
        <v>3293</v>
      </c>
      <c r="F184" s="5" t="s">
        <v>3294</v>
      </c>
      <c r="G184" s="5" t="s">
        <v>2741</v>
      </c>
      <c r="J184" s="5" t="s">
        <v>3369</v>
      </c>
    </row>
    <row r="185" spans="1:10">
      <c r="A185" s="5">
        <v>184</v>
      </c>
      <c r="B185" s="5" t="s">
        <v>2681</v>
      </c>
      <c r="C185" s="5" t="s">
        <v>90</v>
      </c>
      <c r="D185" s="5" t="s">
        <v>3295</v>
      </c>
      <c r="E185" s="5" t="s">
        <v>3296</v>
      </c>
      <c r="F185" s="5" t="s">
        <v>3297</v>
      </c>
      <c r="G185" s="5" t="s">
        <v>2752</v>
      </c>
      <c r="J185" s="5" t="s">
        <v>3369</v>
      </c>
    </row>
    <row r="186" spans="1:10">
      <c r="A186" s="5">
        <v>185</v>
      </c>
      <c r="B186" s="5" t="s">
        <v>2681</v>
      </c>
      <c r="C186" s="5" t="s">
        <v>90</v>
      </c>
      <c r="D186" s="5" t="s">
        <v>3298</v>
      </c>
      <c r="E186" s="5" t="s">
        <v>3299</v>
      </c>
      <c r="F186" s="5" t="s">
        <v>3300</v>
      </c>
      <c r="G186" s="5" t="s">
        <v>2708</v>
      </c>
      <c r="J186" s="5" t="s">
        <v>3369</v>
      </c>
    </row>
    <row r="187" spans="1:10">
      <c r="A187" s="5">
        <v>186</v>
      </c>
      <c r="B187" s="5" t="s">
        <v>2681</v>
      </c>
      <c r="C187" s="5" t="s">
        <v>90</v>
      </c>
      <c r="D187" s="5" t="s">
        <v>3301</v>
      </c>
      <c r="E187" s="5" t="s">
        <v>3302</v>
      </c>
      <c r="F187" s="5" t="s">
        <v>3303</v>
      </c>
      <c r="G187" s="5" t="s">
        <v>3020</v>
      </c>
      <c r="J187" s="5" t="s">
        <v>3369</v>
      </c>
    </row>
    <row r="188" spans="1:10">
      <c r="A188" s="5">
        <v>187</v>
      </c>
      <c r="B188" s="5" t="s">
        <v>2681</v>
      </c>
      <c r="C188" s="5" t="s">
        <v>90</v>
      </c>
      <c r="D188" s="5" t="s">
        <v>3304</v>
      </c>
      <c r="E188" s="5" t="s">
        <v>3305</v>
      </c>
      <c r="F188" s="5" t="s">
        <v>3306</v>
      </c>
      <c r="G188" s="5" t="s">
        <v>3235</v>
      </c>
      <c r="J188" s="5" t="s">
        <v>3369</v>
      </c>
    </row>
    <row r="189" spans="1:10">
      <c r="A189" s="5">
        <v>188</v>
      </c>
      <c r="B189" s="5" t="s">
        <v>2681</v>
      </c>
      <c r="C189" s="5" t="s">
        <v>90</v>
      </c>
      <c r="D189" s="5" t="s">
        <v>3307</v>
      </c>
      <c r="E189" s="5" t="s">
        <v>3308</v>
      </c>
      <c r="F189" s="5" t="s">
        <v>3309</v>
      </c>
      <c r="G189" s="5" t="s">
        <v>2741</v>
      </c>
      <c r="J189" s="5" t="s">
        <v>3369</v>
      </c>
    </row>
    <row r="190" spans="1:10">
      <c r="A190" s="5">
        <v>189</v>
      </c>
      <c r="B190" s="5" t="s">
        <v>2681</v>
      </c>
      <c r="C190" s="5" t="s">
        <v>90</v>
      </c>
      <c r="D190" s="5" t="s">
        <v>3310</v>
      </c>
      <c r="E190" s="5" t="s">
        <v>3311</v>
      </c>
      <c r="F190" s="5" t="s">
        <v>3312</v>
      </c>
      <c r="G190" s="5" t="s">
        <v>3313</v>
      </c>
      <c r="J190" s="5" t="s">
        <v>3369</v>
      </c>
    </row>
    <row r="191" spans="1:10">
      <c r="A191" s="5">
        <v>190</v>
      </c>
      <c r="B191" s="5" t="s">
        <v>2681</v>
      </c>
      <c r="C191" s="5" t="s">
        <v>90</v>
      </c>
      <c r="D191" s="5" t="s">
        <v>3314</v>
      </c>
      <c r="E191" s="5" t="s">
        <v>3315</v>
      </c>
      <c r="F191" s="5" t="s">
        <v>3316</v>
      </c>
      <c r="G191" s="5" t="s">
        <v>3040</v>
      </c>
      <c r="J191" s="5" t="s">
        <v>3369</v>
      </c>
    </row>
    <row r="192" spans="1:10">
      <c r="A192" s="5">
        <v>191</v>
      </c>
      <c r="B192" s="5" t="s">
        <v>2681</v>
      </c>
      <c r="C192" s="5" t="s">
        <v>90</v>
      </c>
      <c r="D192" s="5" t="s">
        <v>3317</v>
      </c>
      <c r="E192" s="5" t="s">
        <v>3315</v>
      </c>
      <c r="F192" s="5" t="s">
        <v>3316</v>
      </c>
      <c r="G192" s="5" t="s">
        <v>2700</v>
      </c>
      <c r="J192" s="5" t="s">
        <v>3369</v>
      </c>
    </row>
    <row r="193" spans="1:10">
      <c r="A193" s="5">
        <v>192</v>
      </c>
      <c r="B193" s="5" t="s">
        <v>2681</v>
      </c>
      <c r="C193" s="5" t="s">
        <v>90</v>
      </c>
      <c r="D193" s="5" t="s">
        <v>3318</v>
      </c>
      <c r="E193" s="5" t="s">
        <v>3319</v>
      </c>
      <c r="F193" s="5" t="s">
        <v>3320</v>
      </c>
      <c r="G193" s="5" t="s">
        <v>2700</v>
      </c>
      <c r="J193" s="5" t="s">
        <v>3369</v>
      </c>
    </row>
    <row r="194" spans="1:10">
      <c r="A194" s="5">
        <v>193</v>
      </c>
      <c r="B194" s="5" t="s">
        <v>2681</v>
      </c>
      <c r="C194" s="5" t="s">
        <v>90</v>
      </c>
      <c r="D194" s="5" t="s">
        <v>3321</v>
      </c>
      <c r="E194" s="5" t="s">
        <v>3322</v>
      </c>
      <c r="F194" s="5" t="s">
        <v>2857</v>
      </c>
      <c r="G194" s="5" t="s">
        <v>3323</v>
      </c>
      <c r="J194" s="5" t="s">
        <v>3369</v>
      </c>
    </row>
    <row r="195" spans="1:10">
      <c r="A195" s="5">
        <v>194</v>
      </c>
      <c r="B195" s="5" t="s">
        <v>2681</v>
      </c>
      <c r="C195" s="5" t="s">
        <v>90</v>
      </c>
      <c r="D195" s="5" t="s">
        <v>3324</v>
      </c>
      <c r="E195" s="5" t="s">
        <v>3325</v>
      </c>
      <c r="F195" s="5" t="s">
        <v>3326</v>
      </c>
      <c r="G195" s="5" t="s">
        <v>2741</v>
      </c>
      <c r="J195" s="5" t="s">
        <v>3369</v>
      </c>
    </row>
    <row r="196" spans="1:10">
      <c r="A196" s="5">
        <v>195</v>
      </c>
      <c r="B196" s="5" t="s">
        <v>2681</v>
      </c>
      <c r="C196" s="5" t="s">
        <v>90</v>
      </c>
      <c r="D196" s="5" t="s">
        <v>3327</v>
      </c>
      <c r="E196" s="5" t="s">
        <v>3328</v>
      </c>
      <c r="F196" s="5" t="s">
        <v>3329</v>
      </c>
      <c r="G196" s="5" t="s">
        <v>3330</v>
      </c>
      <c r="J196" s="5" t="s">
        <v>3369</v>
      </c>
    </row>
    <row r="197" spans="1:10">
      <c r="A197" s="5">
        <v>196</v>
      </c>
      <c r="B197" s="5" t="s">
        <v>2681</v>
      </c>
      <c r="C197" s="5" t="s">
        <v>90</v>
      </c>
      <c r="D197" s="5" t="s">
        <v>3331</v>
      </c>
      <c r="E197" s="5" t="s">
        <v>3332</v>
      </c>
      <c r="F197" s="5" t="s">
        <v>3333</v>
      </c>
      <c r="G197" s="5" t="s">
        <v>2685</v>
      </c>
      <c r="J197" s="5" t="s">
        <v>3369</v>
      </c>
    </row>
    <row r="198" spans="1:10">
      <c r="A198" s="5">
        <v>197</v>
      </c>
      <c r="B198" s="5" t="s">
        <v>2681</v>
      </c>
      <c r="C198" s="5" t="s">
        <v>90</v>
      </c>
      <c r="D198" s="5" t="s">
        <v>3334</v>
      </c>
      <c r="E198" s="5" t="s">
        <v>3335</v>
      </c>
      <c r="F198" s="5" t="s">
        <v>3336</v>
      </c>
      <c r="G198" s="5" t="s">
        <v>2685</v>
      </c>
      <c r="J198" s="5" t="s">
        <v>3369</v>
      </c>
    </row>
    <row r="199" spans="1:10">
      <c r="A199" s="5">
        <v>198</v>
      </c>
      <c r="B199" s="5" t="s">
        <v>2681</v>
      </c>
      <c r="C199" s="5" t="s">
        <v>90</v>
      </c>
      <c r="D199" s="5" t="s">
        <v>3337</v>
      </c>
      <c r="E199" s="5" t="s">
        <v>3338</v>
      </c>
      <c r="F199" s="5" t="s">
        <v>3339</v>
      </c>
      <c r="G199" s="5" t="s">
        <v>2764</v>
      </c>
      <c r="J199" s="5" t="s">
        <v>3369</v>
      </c>
    </row>
    <row r="200" spans="1:10">
      <c r="A200" s="5">
        <v>199</v>
      </c>
      <c r="B200" s="5" t="s">
        <v>2681</v>
      </c>
      <c r="C200" s="5" t="s">
        <v>90</v>
      </c>
      <c r="D200" s="5" t="s">
        <v>3340</v>
      </c>
      <c r="E200" s="5" t="s">
        <v>3341</v>
      </c>
      <c r="F200" s="5" t="s">
        <v>3342</v>
      </c>
      <c r="G200" s="5" t="s">
        <v>3343</v>
      </c>
      <c r="J200" s="5" t="s">
        <v>3369</v>
      </c>
    </row>
    <row r="201" spans="1:10">
      <c r="A201" s="5">
        <v>200</v>
      </c>
      <c r="B201" s="5" t="s">
        <v>2681</v>
      </c>
      <c r="C201" s="5" t="s">
        <v>90</v>
      </c>
      <c r="D201" s="5" t="s">
        <v>3344</v>
      </c>
      <c r="E201" s="5" t="s">
        <v>3345</v>
      </c>
      <c r="F201" s="5" t="s">
        <v>3346</v>
      </c>
      <c r="G201" s="5" t="s">
        <v>2685</v>
      </c>
      <c r="J201" s="5" t="s">
        <v>3369</v>
      </c>
    </row>
    <row r="202" spans="1:10">
      <c r="A202" s="5">
        <v>201</v>
      </c>
      <c r="B202" s="5" t="s">
        <v>2681</v>
      </c>
      <c r="C202" s="5" t="s">
        <v>90</v>
      </c>
      <c r="D202" s="5" t="s">
        <v>3347</v>
      </c>
      <c r="E202" s="5" t="s">
        <v>3348</v>
      </c>
      <c r="F202" s="5" t="s">
        <v>3349</v>
      </c>
      <c r="G202" s="5" t="s">
        <v>2748</v>
      </c>
      <c r="J202" s="5" t="s">
        <v>3369</v>
      </c>
    </row>
    <row r="203" spans="1:10">
      <c r="A203" s="5">
        <v>202</v>
      </c>
      <c r="B203" s="5" t="s">
        <v>2681</v>
      </c>
      <c r="C203" s="5" t="s">
        <v>90</v>
      </c>
      <c r="D203" s="5" t="s">
        <v>3350</v>
      </c>
      <c r="E203" s="5" t="s">
        <v>3351</v>
      </c>
      <c r="F203" s="5" t="s">
        <v>3352</v>
      </c>
      <c r="G203" s="5" t="s">
        <v>3353</v>
      </c>
      <c r="J203" s="5" t="s">
        <v>3369</v>
      </c>
    </row>
    <row r="204" spans="1:10">
      <c r="A204" s="5">
        <v>203</v>
      </c>
      <c r="B204" s="5" t="s">
        <v>2681</v>
      </c>
      <c r="C204" s="5" t="s">
        <v>90</v>
      </c>
      <c r="D204" s="5" t="s">
        <v>3354</v>
      </c>
      <c r="E204" s="5" t="s">
        <v>3355</v>
      </c>
      <c r="F204" s="5" t="s">
        <v>3356</v>
      </c>
      <c r="G204" s="5" t="s">
        <v>3357</v>
      </c>
      <c r="J204" s="5" t="s">
        <v>3369</v>
      </c>
    </row>
    <row r="205" spans="1:10">
      <c r="A205" s="5">
        <v>204</v>
      </c>
      <c r="B205" s="5" t="s">
        <v>2681</v>
      </c>
      <c r="C205" s="5" t="s">
        <v>90</v>
      </c>
      <c r="D205" s="5" t="s">
        <v>3358</v>
      </c>
      <c r="E205" s="5" t="s">
        <v>3359</v>
      </c>
      <c r="F205" s="5" t="s">
        <v>3360</v>
      </c>
      <c r="G205" s="5" t="s">
        <v>3361</v>
      </c>
      <c r="J205" s="5" t="s">
        <v>3369</v>
      </c>
    </row>
    <row r="206" spans="1:10">
      <c r="A206" s="5">
        <v>205</v>
      </c>
      <c r="B206" s="5" t="s">
        <v>2681</v>
      </c>
      <c r="C206" s="5" t="s">
        <v>90</v>
      </c>
      <c r="D206" s="5" t="s">
        <v>3362</v>
      </c>
      <c r="E206" s="5" t="s">
        <v>3363</v>
      </c>
      <c r="F206" s="5" t="s">
        <v>3342</v>
      </c>
      <c r="G206" s="5" t="s">
        <v>3364</v>
      </c>
      <c r="J206" s="5" t="s">
        <v>3369</v>
      </c>
    </row>
    <row r="207" spans="1:10">
      <c r="A207" s="5">
        <v>206</v>
      </c>
      <c r="B207" s="5" t="s">
        <v>2681</v>
      </c>
      <c r="C207" s="5" t="s">
        <v>90</v>
      </c>
      <c r="D207" s="5" t="s">
        <v>3365</v>
      </c>
      <c r="E207" s="5" t="s">
        <v>3366</v>
      </c>
      <c r="F207" s="5" t="s">
        <v>3367</v>
      </c>
      <c r="G207" s="5" t="s">
        <v>3368</v>
      </c>
      <c r="J207" s="5" t="s">
        <v>3369</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0" t="s">
        <v>397</v>
      </c>
      <c r="E4" s="1161"/>
      <c r="F4" s="1161"/>
      <c r="G4" s="1161"/>
      <c r="H4" s="1162"/>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3"/>
      <c r="E6" s="1163"/>
      <c r="F6" s="1164" t="s">
        <v>84</v>
      </c>
      <c r="G6" s="1164"/>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1" t="s">
        <v>16</v>
      </c>
      <c r="E8" s="1151"/>
      <c r="F8" s="1151" t="s">
        <v>398</v>
      </c>
      <c r="G8" s="1151"/>
      <c r="H8" s="1151"/>
      <c r="I8" s="1165" t="s">
        <v>399</v>
      </c>
      <c r="J8" s="1165"/>
      <c r="K8" s="1165"/>
      <c r="L8" s="1165"/>
      <c r="M8" s="212"/>
      <c r="N8" s="212"/>
      <c r="O8" s="212"/>
      <c r="P8" s="212"/>
      <c r="Q8" s="360"/>
      <c r="R8" s="212"/>
      <c r="S8" s="357"/>
      <c r="T8" s="357"/>
      <c r="U8" s="357"/>
      <c r="V8" s="357"/>
    </row>
    <row r="9" spans="1:256" s="126" customFormat="1" ht="20.25" customHeight="1">
      <c r="A9" s="125"/>
      <c r="B9" s="36"/>
      <c r="C9" s="230"/>
      <c r="D9" s="240" t="s">
        <v>92</v>
      </c>
      <c r="E9" s="240" t="s">
        <v>400</v>
      </c>
      <c r="F9" s="1156" t="s">
        <v>92</v>
      </c>
      <c r="G9" s="1157"/>
      <c r="H9" s="241" t="s">
        <v>400</v>
      </c>
      <c r="I9" s="1158" t="s">
        <v>92</v>
      </c>
      <c r="J9" s="1158"/>
      <c r="K9" s="241" t="s">
        <v>400</v>
      </c>
      <c r="L9" s="241" t="s">
        <v>401</v>
      </c>
      <c r="M9" s="212"/>
      <c r="N9" s="212"/>
      <c r="O9" s="212"/>
      <c r="P9" s="212"/>
      <c r="Q9" s="360"/>
      <c r="R9" s="212"/>
      <c r="S9" s="357"/>
      <c r="T9" s="357"/>
      <c r="U9" s="357"/>
      <c r="V9" s="357"/>
    </row>
    <row r="10" spans="1:256" ht="12" customHeight="1">
      <c r="C10" s="249"/>
      <c r="D10" s="355" t="s">
        <v>93</v>
      </c>
      <c r="E10" s="355" t="s">
        <v>49</v>
      </c>
      <c r="F10" s="1159" t="s">
        <v>50</v>
      </c>
      <c r="G10" s="1159"/>
      <c r="H10" s="355" t="s">
        <v>51</v>
      </c>
      <c r="I10" s="1159" t="s">
        <v>68</v>
      </c>
      <c r="J10" s="1159"/>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50"/>
      <c r="D12" s="1151">
        <v>1</v>
      </c>
      <c r="E12" s="1152" t="s">
        <v>3381</v>
      </c>
      <c r="F12" s="1118"/>
      <c r="G12" s="1105">
        <v>0</v>
      </c>
      <c r="H12" s="358"/>
      <c r="I12" s="250"/>
      <c r="J12" s="395" t="s">
        <v>519</v>
      </c>
      <c r="K12" s="735"/>
      <c r="L12" s="266"/>
      <c r="M12" s="831" t="e">
        <f ca="1">mergeValue(H12)</f>
        <v>#NAME?</v>
      </c>
      <c r="N12" s="1010"/>
      <c r="O12" s="1010"/>
      <c r="P12" s="831" t="str">
        <f>IF(ISERROR(MATCH(Q12,MODesc,0)),"n","y")</f>
        <v>n</v>
      </c>
      <c r="Q12" s="1010" t="s">
        <v>3381</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0"/>
      <c r="D13" s="1151"/>
      <c r="E13" s="1153"/>
      <c r="F13" s="1154"/>
      <c r="G13" s="1151">
        <v>1</v>
      </c>
      <c r="H13" s="1149" t="s">
        <v>1510</v>
      </c>
      <c r="I13" s="250"/>
      <c r="J13" s="395" t="s">
        <v>519</v>
      </c>
      <c r="K13" s="735"/>
      <c r="L13" s="266"/>
      <c r="M13" s="831" t="e">
        <f ca="1">mergeValue(H13)</f>
        <v>#NAME?</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0"/>
      <c r="D14" s="1151"/>
      <c r="E14" s="1153"/>
      <c r="F14" s="1155"/>
      <c r="G14" s="1151"/>
      <c r="H14" s="1149"/>
      <c r="I14" s="1122"/>
      <c r="J14" s="1105">
        <v>1</v>
      </c>
      <c r="K14" s="1117" t="s">
        <v>1510</v>
      </c>
      <c r="L14" s="247" t="s">
        <v>1511</v>
      </c>
      <c r="M14" s="831" t="e">
        <f ca="1">mergeValue(H14)</f>
        <v>#NAME?</v>
      </c>
      <c r="N14" s="1010"/>
      <c r="O14" s="1010"/>
      <c r="P14" s="1010"/>
      <c r="Q14" s="1010"/>
      <c r="R14" s="831" t="str">
        <f>K14&amp;" ("&amp;L14&amp;")"</f>
        <v>Город Казань (92701000)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bzo1GY/GmwvD1soJOFfzPSz93tIg1obi8yY5ZnYnh1C2I09sP7bVFMPxZkoDgxk0kZh+Z5zebwFzMUoEcRWCag==" saltValue="0YkcDBw7geQfWoVgMUilE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62"/>
  </cols>
  <sheetData>
    <row r="1" spans="1:4">
      <c r="A1" s="1062" t="s">
        <v>2656</v>
      </c>
      <c r="B1" t="s">
        <v>514</v>
      </c>
      <c r="C1" t="s">
        <v>515</v>
      </c>
      <c r="D1" t="s">
        <v>2655</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777</v>
      </c>
      <c r="C8" t="s">
        <v>789</v>
      </c>
      <c r="D8" t="s">
        <v>790</v>
      </c>
    </row>
    <row r="9" spans="1:4">
      <c r="A9" s="1062">
        <v>8</v>
      </c>
      <c r="B9" t="s">
        <v>777</v>
      </c>
      <c r="C9" t="s">
        <v>791</v>
      </c>
      <c r="D9" t="s">
        <v>792</v>
      </c>
    </row>
    <row r="10" spans="1:4">
      <c r="A10" s="1062">
        <v>9</v>
      </c>
      <c r="B10" t="s">
        <v>777</v>
      </c>
      <c r="C10" t="s">
        <v>793</v>
      </c>
      <c r="D10" t="s">
        <v>794</v>
      </c>
    </row>
    <row r="11" spans="1:4">
      <c r="A11" s="1062">
        <v>10</v>
      </c>
      <c r="B11" t="s">
        <v>777</v>
      </c>
      <c r="C11" t="s">
        <v>795</v>
      </c>
      <c r="D11" t="s">
        <v>796</v>
      </c>
    </row>
    <row r="12" spans="1:4">
      <c r="A12" s="1062">
        <v>11</v>
      </c>
      <c r="B12" t="s">
        <v>777</v>
      </c>
      <c r="C12" t="s">
        <v>797</v>
      </c>
      <c r="D12" t="s">
        <v>798</v>
      </c>
    </row>
    <row r="13" spans="1:4">
      <c r="A13" s="1062">
        <v>12</v>
      </c>
      <c r="B13" t="s">
        <v>777</v>
      </c>
      <c r="C13" t="s">
        <v>799</v>
      </c>
      <c r="D13" t="s">
        <v>800</v>
      </c>
    </row>
    <row r="14" spans="1:4">
      <c r="A14" s="1062">
        <v>13</v>
      </c>
      <c r="B14" t="s">
        <v>777</v>
      </c>
      <c r="C14" t="s">
        <v>801</v>
      </c>
      <c r="D14" t="s">
        <v>802</v>
      </c>
    </row>
    <row r="15" spans="1:4">
      <c r="A15" s="1062">
        <v>14</v>
      </c>
      <c r="B15" t="s">
        <v>777</v>
      </c>
      <c r="C15" t="s">
        <v>803</v>
      </c>
      <c r="D15" t="s">
        <v>804</v>
      </c>
    </row>
    <row r="16" spans="1:4">
      <c r="A16" s="1062">
        <v>15</v>
      </c>
      <c r="B16" t="s">
        <v>777</v>
      </c>
      <c r="C16" t="s">
        <v>805</v>
      </c>
      <c r="D16" t="s">
        <v>806</v>
      </c>
    </row>
    <row r="17" spans="1:4">
      <c r="A17" s="1062">
        <v>16</v>
      </c>
      <c r="B17" t="s">
        <v>777</v>
      </c>
      <c r="C17" t="s">
        <v>807</v>
      </c>
      <c r="D17" t="s">
        <v>808</v>
      </c>
    </row>
    <row r="18" spans="1:4">
      <c r="A18" s="1062">
        <v>17</v>
      </c>
      <c r="B18" t="s">
        <v>777</v>
      </c>
      <c r="C18" t="s">
        <v>809</v>
      </c>
      <c r="D18" t="s">
        <v>810</v>
      </c>
    </row>
    <row r="19" spans="1:4">
      <c r="A19" s="1062">
        <v>18</v>
      </c>
      <c r="B19" t="s">
        <v>777</v>
      </c>
      <c r="C19" t="s">
        <v>811</v>
      </c>
      <c r="D19" t="s">
        <v>812</v>
      </c>
    </row>
    <row r="20" spans="1:4">
      <c r="A20" s="1062">
        <v>19</v>
      </c>
      <c r="B20" t="s">
        <v>777</v>
      </c>
      <c r="C20" t="s">
        <v>813</v>
      </c>
      <c r="D20" t="s">
        <v>814</v>
      </c>
    </row>
    <row r="21" spans="1:4">
      <c r="A21" s="1062">
        <v>20</v>
      </c>
      <c r="B21" t="s">
        <v>777</v>
      </c>
      <c r="C21" t="s">
        <v>815</v>
      </c>
      <c r="D21" t="s">
        <v>816</v>
      </c>
    </row>
    <row r="22" spans="1:4">
      <c r="A22" s="1062">
        <v>21</v>
      </c>
      <c r="B22" t="s">
        <v>777</v>
      </c>
      <c r="C22" t="s">
        <v>817</v>
      </c>
      <c r="D22" t="s">
        <v>818</v>
      </c>
    </row>
    <row r="23" spans="1:4">
      <c r="A23" s="1062">
        <v>22</v>
      </c>
      <c r="B23" t="s">
        <v>777</v>
      </c>
      <c r="C23" t="s">
        <v>819</v>
      </c>
      <c r="D23" t="s">
        <v>820</v>
      </c>
    </row>
    <row r="24" spans="1:4">
      <c r="A24" s="1062">
        <v>23</v>
      </c>
      <c r="B24" t="s">
        <v>777</v>
      </c>
      <c r="C24" t="s">
        <v>821</v>
      </c>
      <c r="D24" t="s">
        <v>822</v>
      </c>
    </row>
    <row r="25" spans="1:4">
      <c r="A25" s="1062">
        <v>24</v>
      </c>
      <c r="B25" t="s">
        <v>823</v>
      </c>
      <c r="C25" t="s">
        <v>825</v>
      </c>
      <c r="D25" t="s">
        <v>826</v>
      </c>
    </row>
    <row r="26" spans="1:4">
      <c r="A26" s="1062">
        <v>25</v>
      </c>
      <c r="B26" t="s">
        <v>823</v>
      </c>
      <c r="C26" t="s">
        <v>823</v>
      </c>
      <c r="D26" t="s">
        <v>824</v>
      </c>
    </row>
    <row r="27" spans="1:4">
      <c r="A27" s="1062">
        <v>26</v>
      </c>
      <c r="B27" t="s">
        <v>823</v>
      </c>
      <c r="C27" t="s">
        <v>827</v>
      </c>
      <c r="D27" t="s">
        <v>828</v>
      </c>
    </row>
    <row r="28" spans="1:4">
      <c r="A28" s="1062">
        <v>27</v>
      </c>
      <c r="B28" t="s">
        <v>823</v>
      </c>
      <c r="C28" t="s">
        <v>829</v>
      </c>
      <c r="D28" t="s">
        <v>830</v>
      </c>
    </row>
    <row r="29" spans="1:4">
      <c r="A29" s="1062">
        <v>28</v>
      </c>
      <c r="B29" t="s">
        <v>823</v>
      </c>
      <c r="C29" t="s">
        <v>831</v>
      </c>
      <c r="D29" t="s">
        <v>832</v>
      </c>
    </row>
    <row r="30" spans="1:4">
      <c r="A30" s="1062">
        <v>29</v>
      </c>
      <c r="B30" t="s">
        <v>823</v>
      </c>
      <c r="C30" t="s">
        <v>833</v>
      </c>
      <c r="D30" t="s">
        <v>834</v>
      </c>
    </row>
    <row r="31" spans="1:4">
      <c r="A31" s="1062">
        <v>30</v>
      </c>
      <c r="B31" t="s">
        <v>823</v>
      </c>
      <c r="C31" t="s">
        <v>835</v>
      </c>
      <c r="D31" t="s">
        <v>836</v>
      </c>
    </row>
    <row r="32" spans="1:4">
      <c r="A32" s="1062">
        <v>31</v>
      </c>
      <c r="B32" t="s">
        <v>823</v>
      </c>
      <c r="C32" t="s">
        <v>837</v>
      </c>
      <c r="D32" t="s">
        <v>838</v>
      </c>
    </row>
    <row r="33" spans="1:4">
      <c r="A33" s="1062">
        <v>32</v>
      </c>
      <c r="B33" t="s">
        <v>823</v>
      </c>
      <c r="C33" t="s">
        <v>839</v>
      </c>
      <c r="D33" t="s">
        <v>840</v>
      </c>
    </row>
    <row r="34" spans="1:4">
      <c r="A34" s="1062">
        <v>33</v>
      </c>
      <c r="B34" t="s">
        <v>823</v>
      </c>
      <c r="C34" t="s">
        <v>841</v>
      </c>
      <c r="D34" t="s">
        <v>842</v>
      </c>
    </row>
    <row r="35" spans="1:4">
      <c r="A35" s="1062">
        <v>34</v>
      </c>
      <c r="B35" t="s">
        <v>823</v>
      </c>
      <c r="C35" t="s">
        <v>843</v>
      </c>
      <c r="D35" t="s">
        <v>844</v>
      </c>
    </row>
    <row r="36" spans="1:4">
      <c r="A36" s="1062">
        <v>35</v>
      </c>
      <c r="B36" t="s">
        <v>823</v>
      </c>
      <c r="C36" t="s">
        <v>845</v>
      </c>
      <c r="D36" t="s">
        <v>846</v>
      </c>
    </row>
    <row r="37" spans="1:4">
      <c r="A37" s="1062">
        <v>36</v>
      </c>
      <c r="B37" t="s">
        <v>823</v>
      </c>
      <c r="C37" t="s">
        <v>847</v>
      </c>
      <c r="D37" t="s">
        <v>848</v>
      </c>
    </row>
    <row r="38" spans="1:4">
      <c r="A38" s="1062">
        <v>37</v>
      </c>
      <c r="B38" t="s">
        <v>823</v>
      </c>
      <c r="C38" t="s">
        <v>849</v>
      </c>
      <c r="D38" t="s">
        <v>850</v>
      </c>
    </row>
    <row r="39" spans="1:4">
      <c r="A39" s="1062">
        <v>38</v>
      </c>
      <c r="B39" t="s">
        <v>823</v>
      </c>
      <c r="C39" t="s">
        <v>851</v>
      </c>
      <c r="D39" t="s">
        <v>852</v>
      </c>
    </row>
    <row r="40" spans="1:4">
      <c r="A40" s="1062">
        <v>39</v>
      </c>
      <c r="B40" t="s">
        <v>823</v>
      </c>
      <c r="C40" t="s">
        <v>853</v>
      </c>
      <c r="D40" t="s">
        <v>854</v>
      </c>
    </row>
    <row r="41" spans="1:4">
      <c r="A41" s="1062">
        <v>40</v>
      </c>
      <c r="B41" t="s">
        <v>823</v>
      </c>
      <c r="C41" t="s">
        <v>855</v>
      </c>
      <c r="D41" t="s">
        <v>856</v>
      </c>
    </row>
    <row r="42" spans="1:4">
      <c r="A42" s="1062">
        <v>41</v>
      </c>
      <c r="B42" t="s">
        <v>823</v>
      </c>
      <c r="C42" t="s">
        <v>857</v>
      </c>
      <c r="D42" t="s">
        <v>858</v>
      </c>
    </row>
    <row r="43" spans="1:4">
      <c r="A43" s="1062">
        <v>42</v>
      </c>
      <c r="B43" t="s">
        <v>823</v>
      </c>
      <c r="C43" t="s">
        <v>859</v>
      </c>
      <c r="D43" t="s">
        <v>860</v>
      </c>
    </row>
    <row r="44" spans="1:4">
      <c r="A44" s="1062">
        <v>43</v>
      </c>
      <c r="B44" t="s">
        <v>823</v>
      </c>
      <c r="C44" t="s">
        <v>861</v>
      </c>
      <c r="D44" t="s">
        <v>862</v>
      </c>
    </row>
    <row r="45" spans="1:4">
      <c r="A45" s="1062">
        <v>44</v>
      </c>
      <c r="B45" t="s">
        <v>823</v>
      </c>
      <c r="C45" t="s">
        <v>863</v>
      </c>
      <c r="D45" t="s">
        <v>864</v>
      </c>
    </row>
    <row r="46" spans="1:4">
      <c r="A46" s="1062">
        <v>45</v>
      </c>
      <c r="B46" t="s">
        <v>823</v>
      </c>
      <c r="C46" t="s">
        <v>865</v>
      </c>
      <c r="D46" t="s">
        <v>866</v>
      </c>
    </row>
    <row r="47" spans="1:4">
      <c r="A47" s="1062">
        <v>46</v>
      </c>
      <c r="B47" t="s">
        <v>823</v>
      </c>
      <c r="C47" t="s">
        <v>867</v>
      </c>
      <c r="D47" t="s">
        <v>868</v>
      </c>
    </row>
    <row r="48" spans="1:4">
      <c r="A48" s="1062">
        <v>47</v>
      </c>
      <c r="B48" t="s">
        <v>823</v>
      </c>
      <c r="C48" t="s">
        <v>869</v>
      </c>
      <c r="D48" t="s">
        <v>870</v>
      </c>
    </row>
    <row r="49" spans="1:4">
      <c r="A49" s="1062">
        <v>48</v>
      </c>
      <c r="B49" t="s">
        <v>823</v>
      </c>
      <c r="C49" t="s">
        <v>871</v>
      </c>
      <c r="D49" t="s">
        <v>872</v>
      </c>
    </row>
    <row r="50" spans="1:4">
      <c r="A50" s="1062">
        <v>49</v>
      </c>
      <c r="B50" t="s">
        <v>823</v>
      </c>
      <c r="C50" t="s">
        <v>873</v>
      </c>
      <c r="D50" t="s">
        <v>874</v>
      </c>
    </row>
    <row r="51" spans="1:4">
      <c r="A51" s="1062">
        <v>50</v>
      </c>
      <c r="B51" t="s">
        <v>823</v>
      </c>
      <c r="C51" t="s">
        <v>875</v>
      </c>
      <c r="D51" t="s">
        <v>876</v>
      </c>
    </row>
    <row r="52" spans="1:4">
      <c r="A52" s="1062">
        <v>51</v>
      </c>
      <c r="B52" t="s">
        <v>823</v>
      </c>
      <c r="C52" t="s">
        <v>877</v>
      </c>
      <c r="D52" t="s">
        <v>878</v>
      </c>
    </row>
    <row r="53" spans="1:4">
      <c r="A53" s="1062">
        <v>52</v>
      </c>
      <c r="B53" t="s">
        <v>823</v>
      </c>
      <c r="C53" t="s">
        <v>879</v>
      </c>
      <c r="D53" t="s">
        <v>880</v>
      </c>
    </row>
    <row r="54" spans="1:4">
      <c r="A54" s="1062">
        <v>53</v>
      </c>
      <c r="B54" t="s">
        <v>881</v>
      </c>
      <c r="C54" t="s">
        <v>881</v>
      </c>
      <c r="D54" t="s">
        <v>882</v>
      </c>
    </row>
    <row r="55" spans="1:4">
      <c r="A55" s="1062">
        <v>54</v>
      </c>
      <c r="B55" t="s">
        <v>881</v>
      </c>
      <c r="C55" t="s">
        <v>883</v>
      </c>
      <c r="D55" t="s">
        <v>884</v>
      </c>
    </row>
    <row r="56" spans="1:4">
      <c r="A56" s="1062">
        <v>55</v>
      </c>
      <c r="B56" t="s">
        <v>881</v>
      </c>
      <c r="C56" t="s">
        <v>885</v>
      </c>
      <c r="D56" t="s">
        <v>886</v>
      </c>
    </row>
    <row r="57" spans="1:4">
      <c r="A57" s="1062">
        <v>56</v>
      </c>
      <c r="B57" t="s">
        <v>881</v>
      </c>
      <c r="C57" t="s">
        <v>887</v>
      </c>
      <c r="D57" t="s">
        <v>888</v>
      </c>
    </row>
    <row r="58" spans="1:4">
      <c r="A58" s="1062">
        <v>57</v>
      </c>
      <c r="B58" t="s">
        <v>881</v>
      </c>
      <c r="C58" t="s">
        <v>889</v>
      </c>
      <c r="D58" t="s">
        <v>890</v>
      </c>
    </row>
    <row r="59" spans="1:4">
      <c r="A59" s="1062">
        <v>58</v>
      </c>
      <c r="B59" t="s">
        <v>881</v>
      </c>
      <c r="C59" t="s">
        <v>891</v>
      </c>
      <c r="D59" t="s">
        <v>892</v>
      </c>
    </row>
    <row r="60" spans="1:4">
      <c r="A60" s="1062">
        <v>59</v>
      </c>
      <c r="B60" t="s">
        <v>881</v>
      </c>
      <c r="C60" t="s">
        <v>893</v>
      </c>
      <c r="D60" t="s">
        <v>894</v>
      </c>
    </row>
    <row r="61" spans="1:4">
      <c r="A61" s="1062">
        <v>60</v>
      </c>
      <c r="B61" t="s">
        <v>881</v>
      </c>
      <c r="C61" t="s">
        <v>895</v>
      </c>
      <c r="D61" t="s">
        <v>896</v>
      </c>
    </row>
    <row r="62" spans="1:4">
      <c r="A62" s="1062">
        <v>61</v>
      </c>
      <c r="B62" t="s">
        <v>881</v>
      </c>
      <c r="C62" t="s">
        <v>897</v>
      </c>
      <c r="D62" t="s">
        <v>898</v>
      </c>
    </row>
    <row r="63" spans="1:4">
      <c r="A63" s="1062">
        <v>62</v>
      </c>
      <c r="B63" t="s">
        <v>881</v>
      </c>
      <c r="C63" t="s">
        <v>899</v>
      </c>
      <c r="D63" t="s">
        <v>900</v>
      </c>
    </row>
    <row r="64" spans="1:4">
      <c r="A64" s="1062">
        <v>63</v>
      </c>
      <c r="B64" t="s">
        <v>881</v>
      </c>
      <c r="C64" t="s">
        <v>901</v>
      </c>
      <c r="D64" t="s">
        <v>902</v>
      </c>
    </row>
    <row r="65" spans="1:4">
      <c r="A65" s="1062">
        <v>64</v>
      </c>
      <c r="B65" t="s">
        <v>881</v>
      </c>
      <c r="C65" t="s">
        <v>903</v>
      </c>
      <c r="D65" t="s">
        <v>904</v>
      </c>
    </row>
    <row r="66" spans="1:4">
      <c r="A66" s="1062">
        <v>65</v>
      </c>
      <c r="B66" t="s">
        <v>881</v>
      </c>
      <c r="C66" t="s">
        <v>905</v>
      </c>
      <c r="D66" t="s">
        <v>906</v>
      </c>
    </row>
    <row r="67" spans="1:4">
      <c r="A67" s="1062">
        <v>66</v>
      </c>
      <c r="B67" t="s">
        <v>881</v>
      </c>
      <c r="C67" t="s">
        <v>907</v>
      </c>
      <c r="D67" t="s">
        <v>908</v>
      </c>
    </row>
    <row r="68" spans="1:4">
      <c r="A68" s="1062">
        <v>67</v>
      </c>
      <c r="B68" t="s">
        <v>881</v>
      </c>
      <c r="C68" t="s">
        <v>909</v>
      </c>
      <c r="D68" t="s">
        <v>910</v>
      </c>
    </row>
    <row r="69" spans="1:4">
      <c r="A69" s="1062">
        <v>68</v>
      </c>
      <c r="B69" t="s">
        <v>881</v>
      </c>
      <c r="C69" t="s">
        <v>911</v>
      </c>
      <c r="D69" t="s">
        <v>912</v>
      </c>
    </row>
    <row r="70" spans="1:4">
      <c r="A70" s="1062">
        <v>69</v>
      </c>
      <c r="B70" t="s">
        <v>881</v>
      </c>
      <c r="C70" t="s">
        <v>913</v>
      </c>
      <c r="D70" t="s">
        <v>914</v>
      </c>
    </row>
    <row r="71" spans="1:4">
      <c r="A71" s="1062">
        <v>70</v>
      </c>
      <c r="B71" t="s">
        <v>881</v>
      </c>
      <c r="C71" t="s">
        <v>915</v>
      </c>
      <c r="D71" t="s">
        <v>916</v>
      </c>
    </row>
    <row r="72" spans="1:4">
      <c r="A72" s="1062">
        <v>71</v>
      </c>
      <c r="B72" t="s">
        <v>881</v>
      </c>
      <c r="C72" t="s">
        <v>917</v>
      </c>
      <c r="D72" t="s">
        <v>918</v>
      </c>
    </row>
    <row r="73" spans="1:4">
      <c r="A73" s="1062">
        <v>72</v>
      </c>
      <c r="B73" t="s">
        <v>881</v>
      </c>
      <c r="C73" t="s">
        <v>919</v>
      </c>
      <c r="D73" t="s">
        <v>920</v>
      </c>
    </row>
    <row r="74" spans="1:4">
      <c r="A74" s="1062">
        <v>73</v>
      </c>
      <c r="B74" t="s">
        <v>881</v>
      </c>
      <c r="C74" t="s">
        <v>921</v>
      </c>
      <c r="D74" t="s">
        <v>922</v>
      </c>
    </row>
    <row r="75" spans="1:4">
      <c r="A75" s="1062">
        <v>74</v>
      </c>
      <c r="B75" t="s">
        <v>881</v>
      </c>
      <c r="C75" t="s">
        <v>923</v>
      </c>
      <c r="D75" t="s">
        <v>924</v>
      </c>
    </row>
    <row r="76" spans="1:4">
      <c r="A76" s="1062">
        <v>75</v>
      </c>
      <c r="B76" t="s">
        <v>925</v>
      </c>
      <c r="C76" t="s">
        <v>927</v>
      </c>
      <c r="D76" t="s">
        <v>928</v>
      </c>
    </row>
    <row r="77" spans="1:4">
      <c r="A77" s="1062">
        <v>76</v>
      </c>
      <c r="B77" t="s">
        <v>925</v>
      </c>
      <c r="C77" t="s">
        <v>929</v>
      </c>
      <c r="D77" t="s">
        <v>930</v>
      </c>
    </row>
    <row r="78" spans="1:4">
      <c r="A78" s="1062">
        <v>77</v>
      </c>
      <c r="B78" t="s">
        <v>925</v>
      </c>
      <c r="C78" t="s">
        <v>931</v>
      </c>
      <c r="D78" t="s">
        <v>932</v>
      </c>
    </row>
    <row r="79" spans="1:4">
      <c r="A79" s="1062">
        <v>78</v>
      </c>
      <c r="B79" t="s">
        <v>925</v>
      </c>
      <c r="C79" t="s">
        <v>925</v>
      </c>
      <c r="D79" t="s">
        <v>926</v>
      </c>
    </row>
    <row r="80" spans="1:4">
      <c r="A80" s="1062">
        <v>79</v>
      </c>
      <c r="B80" t="s">
        <v>925</v>
      </c>
      <c r="C80" t="s">
        <v>933</v>
      </c>
      <c r="D80" t="s">
        <v>934</v>
      </c>
    </row>
    <row r="81" spans="1:4">
      <c r="A81" s="1062">
        <v>80</v>
      </c>
      <c r="B81" t="s">
        <v>925</v>
      </c>
      <c r="C81" t="s">
        <v>935</v>
      </c>
      <c r="D81" t="s">
        <v>936</v>
      </c>
    </row>
    <row r="82" spans="1:4">
      <c r="A82" s="1062">
        <v>81</v>
      </c>
      <c r="B82" t="s">
        <v>925</v>
      </c>
      <c r="C82" t="s">
        <v>937</v>
      </c>
      <c r="D82" t="s">
        <v>938</v>
      </c>
    </row>
    <row r="83" spans="1:4">
      <c r="A83" s="1062">
        <v>82</v>
      </c>
      <c r="B83" t="s">
        <v>925</v>
      </c>
      <c r="C83" t="s">
        <v>939</v>
      </c>
      <c r="D83" t="s">
        <v>940</v>
      </c>
    </row>
    <row r="84" spans="1:4">
      <c r="A84" s="1062">
        <v>83</v>
      </c>
      <c r="B84" t="s">
        <v>925</v>
      </c>
      <c r="C84" t="s">
        <v>941</v>
      </c>
      <c r="D84" t="s">
        <v>942</v>
      </c>
    </row>
    <row r="85" spans="1:4">
      <c r="A85" s="1062">
        <v>84</v>
      </c>
      <c r="B85" t="s">
        <v>925</v>
      </c>
      <c r="C85" t="s">
        <v>943</v>
      </c>
      <c r="D85" t="s">
        <v>944</v>
      </c>
    </row>
    <row r="86" spans="1:4">
      <c r="A86" s="1062">
        <v>85</v>
      </c>
      <c r="B86" t="s">
        <v>925</v>
      </c>
      <c r="C86" t="s">
        <v>945</v>
      </c>
      <c r="D86" t="s">
        <v>946</v>
      </c>
    </row>
    <row r="87" spans="1:4">
      <c r="A87" s="1062">
        <v>86</v>
      </c>
      <c r="B87" t="s">
        <v>925</v>
      </c>
      <c r="C87" t="s">
        <v>947</v>
      </c>
      <c r="D87" t="s">
        <v>948</v>
      </c>
    </row>
    <row r="88" spans="1:4">
      <c r="A88" s="1062">
        <v>87</v>
      </c>
      <c r="B88" t="s">
        <v>925</v>
      </c>
      <c r="C88" t="s">
        <v>949</v>
      </c>
      <c r="D88" t="s">
        <v>950</v>
      </c>
    </row>
    <row r="89" spans="1:4">
      <c r="A89" s="1062">
        <v>88</v>
      </c>
      <c r="B89" t="s">
        <v>925</v>
      </c>
      <c r="C89" t="s">
        <v>951</v>
      </c>
      <c r="D89" t="s">
        <v>952</v>
      </c>
    </row>
    <row r="90" spans="1:4">
      <c r="A90" s="1062">
        <v>89</v>
      </c>
      <c r="B90" t="s">
        <v>925</v>
      </c>
      <c r="C90" t="s">
        <v>953</v>
      </c>
      <c r="D90" t="s">
        <v>954</v>
      </c>
    </row>
    <row r="91" spans="1:4">
      <c r="A91" s="1062">
        <v>90</v>
      </c>
      <c r="B91" t="s">
        <v>925</v>
      </c>
      <c r="C91" t="s">
        <v>955</v>
      </c>
      <c r="D91" t="s">
        <v>956</v>
      </c>
    </row>
    <row r="92" spans="1:4">
      <c r="A92" s="1062">
        <v>91</v>
      </c>
      <c r="B92" t="s">
        <v>925</v>
      </c>
      <c r="C92" t="s">
        <v>957</v>
      </c>
      <c r="D92" t="s">
        <v>958</v>
      </c>
    </row>
    <row r="93" spans="1:4">
      <c r="A93" s="1062">
        <v>92</v>
      </c>
      <c r="B93" t="s">
        <v>925</v>
      </c>
      <c r="C93" t="s">
        <v>959</v>
      </c>
      <c r="D93" t="s">
        <v>960</v>
      </c>
    </row>
    <row r="94" spans="1:4">
      <c r="A94" s="1062">
        <v>93</v>
      </c>
      <c r="B94" t="s">
        <v>925</v>
      </c>
      <c r="C94" t="s">
        <v>961</v>
      </c>
      <c r="D94" t="s">
        <v>962</v>
      </c>
    </row>
    <row r="95" spans="1:4">
      <c r="A95" s="1062">
        <v>94</v>
      </c>
      <c r="B95" t="s">
        <v>925</v>
      </c>
      <c r="C95" t="s">
        <v>963</v>
      </c>
      <c r="D95" t="s">
        <v>964</v>
      </c>
    </row>
    <row r="96" spans="1:4">
      <c r="A96" s="1062">
        <v>95</v>
      </c>
      <c r="B96" t="s">
        <v>925</v>
      </c>
      <c r="C96" t="s">
        <v>965</v>
      </c>
      <c r="D96" t="s">
        <v>966</v>
      </c>
    </row>
    <row r="97" spans="1:4">
      <c r="A97" s="1062">
        <v>96</v>
      </c>
      <c r="B97" t="s">
        <v>925</v>
      </c>
      <c r="C97" t="s">
        <v>967</v>
      </c>
      <c r="D97" t="s">
        <v>968</v>
      </c>
    </row>
    <row r="98" spans="1:4">
      <c r="A98" s="1062">
        <v>97</v>
      </c>
      <c r="B98" t="s">
        <v>925</v>
      </c>
      <c r="C98" t="s">
        <v>969</v>
      </c>
      <c r="D98" t="s">
        <v>970</v>
      </c>
    </row>
    <row r="99" spans="1:4">
      <c r="A99" s="1062">
        <v>98</v>
      </c>
      <c r="B99" t="s">
        <v>925</v>
      </c>
      <c r="C99" t="s">
        <v>865</v>
      </c>
      <c r="D99" t="s">
        <v>971</v>
      </c>
    </row>
    <row r="100" spans="1:4">
      <c r="A100" s="1062">
        <v>99</v>
      </c>
      <c r="B100" t="s">
        <v>925</v>
      </c>
      <c r="C100" t="s">
        <v>972</v>
      </c>
      <c r="D100" t="s">
        <v>973</v>
      </c>
    </row>
    <row r="101" spans="1:4">
      <c r="A101" s="1062">
        <v>100</v>
      </c>
      <c r="B101" t="s">
        <v>925</v>
      </c>
      <c r="C101" t="s">
        <v>974</v>
      </c>
      <c r="D101" t="s">
        <v>975</v>
      </c>
    </row>
    <row r="102" spans="1:4">
      <c r="A102" s="1062">
        <v>101</v>
      </c>
      <c r="B102" t="s">
        <v>925</v>
      </c>
      <c r="C102" t="s">
        <v>976</v>
      </c>
      <c r="D102" t="s">
        <v>977</v>
      </c>
    </row>
    <row r="103" spans="1:4">
      <c r="A103" s="1062">
        <v>102</v>
      </c>
      <c r="B103" t="s">
        <v>978</v>
      </c>
      <c r="C103" t="s">
        <v>978</v>
      </c>
      <c r="D103" t="s">
        <v>979</v>
      </c>
    </row>
    <row r="104" spans="1:4">
      <c r="A104" s="1062">
        <v>103</v>
      </c>
      <c r="B104" t="s">
        <v>978</v>
      </c>
      <c r="C104" t="s">
        <v>980</v>
      </c>
      <c r="D104" t="s">
        <v>981</v>
      </c>
    </row>
    <row r="105" spans="1:4">
      <c r="A105" s="1062">
        <v>104</v>
      </c>
      <c r="B105" t="s">
        <v>978</v>
      </c>
      <c r="C105" t="s">
        <v>982</v>
      </c>
      <c r="D105" t="s">
        <v>983</v>
      </c>
    </row>
    <row r="106" spans="1:4">
      <c r="A106" s="1062">
        <v>105</v>
      </c>
      <c r="B106" t="s">
        <v>978</v>
      </c>
      <c r="C106" t="s">
        <v>984</v>
      </c>
      <c r="D106" t="s">
        <v>985</v>
      </c>
    </row>
    <row r="107" spans="1:4">
      <c r="A107" s="1062">
        <v>106</v>
      </c>
      <c r="B107" t="s">
        <v>978</v>
      </c>
      <c r="C107" t="s">
        <v>986</v>
      </c>
      <c r="D107" t="s">
        <v>987</v>
      </c>
    </row>
    <row r="108" spans="1:4">
      <c r="A108" s="1062">
        <v>107</v>
      </c>
      <c r="B108" t="s">
        <v>978</v>
      </c>
      <c r="C108" t="s">
        <v>988</v>
      </c>
      <c r="D108" t="s">
        <v>989</v>
      </c>
    </row>
    <row r="109" spans="1:4">
      <c r="A109" s="1062">
        <v>108</v>
      </c>
      <c r="B109" t="s">
        <v>978</v>
      </c>
      <c r="C109" t="s">
        <v>990</v>
      </c>
      <c r="D109" t="s">
        <v>991</v>
      </c>
    </row>
    <row r="110" spans="1:4">
      <c r="A110" s="1062">
        <v>109</v>
      </c>
      <c r="B110" t="s">
        <v>978</v>
      </c>
      <c r="C110" t="s">
        <v>992</v>
      </c>
      <c r="D110" t="s">
        <v>993</v>
      </c>
    </row>
    <row r="111" spans="1:4">
      <c r="A111" s="1062">
        <v>110</v>
      </c>
      <c r="B111" t="s">
        <v>978</v>
      </c>
      <c r="C111" t="s">
        <v>994</v>
      </c>
      <c r="D111" t="s">
        <v>995</v>
      </c>
    </row>
    <row r="112" spans="1:4">
      <c r="A112" s="1062">
        <v>111</v>
      </c>
      <c r="B112" t="s">
        <v>978</v>
      </c>
      <c r="C112" t="s">
        <v>996</v>
      </c>
      <c r="D112" t="s">
        <v>997</v>
      </c>
    </row>
    <row r="113" spans="1:4">
      <c r="A113" s="1062">
        <v>112</v>
      </c>
      <c r="B113" t="s">
        <v>978</v>
      </c>
      <c r="C113" t="s">
        <v>998</v>
      </c>
      <c r="D113" t="s">
        <v>999</v>
      </c>
    </row>
    <row r="114" spans="1:4">
      <c r="A114" s="1062">
        <v>113</v>
      </c>
      <c r="B114" t="s">
        <v>978</v>
      </c>
      <c r="C114" t="s">
        <v>1000</v>
      </c>
      <c r="D114" t="s">
        <v>1001</v>
      </c>
    </row>
    <row r="115" spans="1:4">
      <c r="A115" s="1062">
        <v>114</v>
      </c>
      <c r="B115" t="s">
        <v>978</v>
      </c>
      <c r="C115" t="s">
        <v>1002</v>
      </c>
      <c r="D115" t="s">
        <v>1003</v>
      </c>
    </row>
    <row r="116" spans="1:4">
      <c r="A116" s="1062">
        <v>115</v>
      </c>
      <c r="B116" t="s">
        <v>978</v>
      </c>
      <c r="C116" t="s">
        <v>1004</v>
      </c>
      <c r="D116" t="s">
        <v>1005</v>
      </c>
    </row>
    <row r="117" spans="1:4">
      <c r="A117" s="1062">
        <v>116</v>
      </c>
      <c r="B117" t="s">
        <v>978</v>
      </c>
      <c r="C117" t="s">
        <v>1006</v>
      </c>
      <c r="D117" t="s">
        <v>1007</v>
      </c>
    </row>
    <row r="118" spans="1:4">
      <c r="A118" s="1062">
        <v>117</v>
      </c>
      <c r="B118" t="s">
        <v>978</v>
      </c>
      <c r="C118" t="s">
        <v>1008</v>
      </c>
      <c r="D118" t="s">
        <v>1009</v>
      </c>
    </row>
    <row r="119" spans="1:4">
      <c r="A119" s="1062">
        <v>118</v>
      </c>
      <c r="B119" t="s">
        <v>978</v>
      </c>
      <c r="C119" t="s">
        <v>1010</v>
      </c>
      <c r="D119" t="s">
        <v>1011</v>
      </c>
    </row>
    <row r="120" spans="1:4">
      <c r="A120" s="1062">
        <v>119</v>
      </c>
      <c r="B120" t="s">
        <v>978</v>
      </c>
      <c r="C120" t="s">
        <v>1012</v>
      </c>
      <c r="D120" t="s">
        <v>1013</v>
      </c>
    </row>
    <row r="121" spans="1:4">
      <c r="A121" s="1062">
        <v>120</v>
      </c>
      <c r="B121" t="s">
        <v>978</v>
      </c>
      <c r="C121" t="s">
        <v>1014</v>
      </c>
      <c r="D121" t="s">
        <v>1015</v>
      </c>
    </row>
    <row r="122" spans="1:4">
      <c r="A122" s="1062">
        <v>121</v>
      </c>
      <c r="B122" t="s">
        <v>978</v>
      </c>
      <c r="C122" t="s">
        <v>1016</v>
      </c>
      <c r="D122" t="s">
        <v>1017</v>
      </c>
    </row>
    <row r="123" spans="1:4">
      <c r="A123" s="1062">
        <v>122</v>
      </c>
      <c r="B123" t="s">
        <v>978</v>
      </c>
      <c r="C123" t="s">
        <v>1018</v>
      </c>
      <c r="D123" t="s">
        <v>1019</v>
      </c>
    </row>
    <row r="124" spans="1:4">
      <c r="A124" s="1062">
        <v>123</v>
      </c>
      <c r="B124" t="s">
        <v>1020</v>
      </c>
      <c r="C124" t="s">
        <v>1020</v>
      </c>
      <c r="D124" t="s">
        <v>1021</v>
      </c>
    </row>
    <row r="125" spans="1:4">
      <c r="A125" s="1062">
        <v>124</v>
      </c>
      <c r="B125" t="s">
        <v>1020</v>
      </c>
      <c r="C125" t="s">
        <v>1022</v>
      </c>
      <c r="D125" t="s">
        <v>1023</v>
      </c>
    </row>
    <row r="126" spans="1:4">
      <c r="A126" s="1062">
        <v>125</v>
      </c>
      <c r="B126" t="s">
        <v>1020</v>
      </c>
      <c r="C126" t="s">
        <v>1024</v>
      </c>
      <c r="D126" t="s">
        <v>1025</v>
      </c>
    </row>
    <row r="127" spans="1:4">
      <c r="A127" s="1062">
        <v>126</v>
      </c>
      <c r="B127" t="s">
        <v>1020</v>
      </c>
      <c r="C127" t="s">
        <v>1026</v>
      </c>
      <c r="D127" t="s">
        <v>1027</v>
      </c>
    </row>
    <row r="128" spans="1:4">
      <c r="A128" s="1062">
        <v>127</v>
      </c>
      <c r="B128" t="s">
        <v>1020</v>
      </c>
      <c r="C128" t="s">
        <v>1028</v>
      </c>
      <c r="D128" t="s">
        <v>1029</v>
      </c>
    </row>
    <row r="129" spans="1:4">
      <c r="A129" s="1062">
        <v>128</v>
      </c>
      <c r="B129" t="s">
        <v>1020</v>
      </c>
      <c r="C129" t="s">
        <v>1030</v>
      </c>
      <c r="D129" t="s">
        <v>1031</v>
      </c>
    </row>
    <row r="130" spans="1:4">
      <c r="A130" s="1062">
        <v>129</v>
      </c>
      <c r="B130" t="s">
        <v>1020</v>
      </c>
      <c r="C130" t="s">
        <v>1032</v>
      </c>
      <c r="D130" t="s">
        <v>1033</v>
      </c>
    </row>
    <row r="131" spans="1:4">
      <c r="A131" s="1062">
        <v>130</v>
      </c>
      <c r="B131" t="s">
        <v>1020</v>
      </c>
      <c r="C131" t="s">
        <v>1034</v>
      </c>
      <c r="D131" t="s">
        <v>1035</v>
      </c>
    </row>
    <row r="132" spans="1:4">
      <c r="A132" s="1062">
        <v>131</v>
      </c>
      <c r="B132" t="s">
        <v>1020</v>
      </c>
      <c r="C132" t="s">
        <v>1036</v>
      </c>
      <c r="D132" t="s">
        <v>1037</v>
      </c>
    </row>
    <row r="133" spans="1:4">
      <c r="A133" s="1062">
        <v>132</v>
      </c>
      <c r="B133" t="s">
        <v>1020</v>
      </c>
      <c r="C133" t="s">
        <v>1038</v>
      </c>
      <c r="D133" t="s">
        <v>1039</v>
      </c>
    </row>
    <row r="134" spans="1:4">
      <c r="A134" s="1062">
        <v>133</v>
      </c>
      <c r="B134" t="s">
        <v>1020</v>
      </c>
      <c r="C134" t="s">
        <v>1040</v>
      </c>
      <c r="D134" t="s">
        <v>1041</v>
      </c>
    </row>
    <row r="135" spans="1:4">
      <c r="A135" s="1062">
        <v>134</v>
      </c>
      <c r="B135" t="s">
        <v>1020</v>
      </c>
      <c r="C135" t="s">
        <v>1042</v>
      </c>
      <c r="D135" t="s">
        <v>1043</v>
      </c>
    </row>
    <row r="136" spans="1:4">
      <c r="A136" s="1062">
        <v>135</v>
      </c>
      <c r="B136" t="s">
        <v>1020</v>
      </c>
      <c r="C136" t="s">
        <v>1044</v>
      </c>
      <c r="D136" t="s">
        <v>1045</v>
      </c>
    </row>
    <row r="137" spans="1:4">
      <c r="A137" s="1062">
        <v>136</v>
      </c>
      <c r="B137" t="s">
        <v>1020</v>
      </c>
      <c r="C137" t="s">
        <v>1046</v>
      </c>
      <c r="D137" t="s">
        <v>1047</v>
      </c>
    </row>
    <row r="138" spans="1:4">
      <c r="A138" s="1062">
        <v>137</v>
      </c>
      <c r="B138" t="s">
        <v>1020</v>
      </c>
      <c r="C138" t="s">
        <v>1048</v>
      </c>
      <c r="D138" t="s">
        <v>1049</v>
      </c>
    </row>
    <row r="139" spans="1:4">
      <c r="A139" s="1062">
        <v>138</v>
      </c>
      <c r="B139" t="s">
        <v>1020</v>
      </c>
      <c r="C139" t="s">
        <v>1050</v>
      </c>
      <c r="D139" t="s">
        <v>1051</v>
      </c>
    </row>
    <row r="140" spans="1:4">
      <c r="A140" s="1062">
        <v>139</v>
      </c>
      <c r="B140" t="s">
        <v>1020</v>
      </c>
      <c r="C140" t="s">
        <v>1052</v>
      </c>
      <c r="D140" t="s">
        <v>1053</v>
      </c>
    </row>
    <row r="141" spans="1:4">
      <c r="A141" s="1062">
        <v>140</v>
      </c>
      <c r="B141" t="s">
        <v>1020</v>
      </c>
      <c r="C141" t="s">
        <v>1054</v>
      </c>
      <c r="D141" t="s">
        <v>1055</v>
      </c>
    </row>
    <row r="142" spans="1:4">
      <c r="A142" s="1062">
        <v>141</v>
      </c>
      <c r="B142" t="s">
        <v>1020</v>
      </c>
      <c r="C142" t="s">
        <v>1056</v>
      </c>
      <c r="D142" t="s">
        <v>1057</v>
      </c>
    </row>
    <row r="143" spans="1:4">
      <c r="A143" s="1062">
        <v>142</v>
      </c>
      <c r="B143" t="s">
        <v>1020</v>
      </c>
      <c r="C143" t="s">
        <v>1058</v>
      </c>
      <c r="D143" t="s">
        <v>1059</v>
      </c>
    </row>
    <row r="144" spans="1:4">
      <c r="A144" s="1062">
        <v>143</v>
      </c>
      <c r="B144" t="s">
        <v>1020</v>
      </c>
      <c r="C144" t="s">
        <v>1060</v>
      </c>
      <c r="D144" t="s">
        <v>1061</v>
      </c>
    </row>
    <row r="145" spans="1:4">
      <c r="A145" s="1062">
        <v>144</v>
      </c>
      <c r="B145" t="s">
        <v>1020</v>
      </c>
      <c r="C145" t="s">
        <v>1062</v>
      </c>
      <c r="D145" t="s">
        <v>1063</v>
      </c>
    </row>
    <row r="146" spans="1:4">
      <c r="A146" s="1062">
        <v>145</v>
      </c>
      <c r="B146" t="s">
        <v>1064</v>
      </c>
      <c r="C146" t="s">
        <v>1066</v>
      </c>
      <c r="D146" t="s">
        <v>1067</v>
      </c>
    </row>
    <row r="147" spans="1:4">
      <c r="A147" s="1062">
        <v>146</v>
      </c>
      <c r="B147" t="s">
        <v>1064</v>
      </c>
      <c r="C147" t="s">
        <v>1064</v>
      </c>
      <c r="D147" t="s">
        <v>1065</v>
      </c>
    </row>
    <row r="148" spans="1:4">
      <c r="A148" s="1062">
        <v>147</v>
      </c>
      <c r="B148" t="s">
        <v>1064</v>
      </c>
      <c r="C148" t="s">
        <v>1068</v>
      </c>
      <c r="D148" t="s">
        <v>1069</v>
      </c>
    </row>
    <row r="149" spans="1:4">
      <c r="A149" s="1062">
        <v>148</v>
      </c>
      <c r="B149" t="s">
        <v>1064</v>
      </c>
      <c r="C149" t="s">
        <v>1022</v>
      </c>
      <c r="D149" t="s">
        <v>1070</v>
      </c>
    </row>
    <row r="150" spans="1:4">
      <c r="A150" s="1062">
        <v>149</v>
      </c>
      <c r="B150" t="s">
        <v>1064</v>
      </c>
      <c r="C150" t="s">
        <v>1071</v>
      </c>
      <c r="D150" t="s">
        <v>1072</v>
      </c>
    </row>
    <row r="151" spans="1:4">
      <c r="A151" s="1062">
        <v>150</v>
      </c>
      <c r="B151" t="s">
        <v>1064</v>
      </c>
      <c r="C151" t="s">
        <v>1073</v>
      </c>
      <c r="D151" t="s">
        <v>1074</v>
      </c>
    </row>
    <row r="152" spans="1:4">
      <c r="A152" s="1062">
        <v>151</v>
      </c>
      <c r="B152" t="s">
        <v>1064</v>
      </c>
      <c r="C152" t="s">
        <v>1026</v>
      </c>
      <c r="D152" t="s">
        <v>1075</v>
      </c>
    </row>
    <row r="153" spans="1:4">
      <c r="A153" s="1062">
        <v>152</v>
      </c>
      <c r="B153" t="s">
        <v>1064</v>
      </c>
      <c r="C153" t="s">
        <v>1076</v>
      </c>
      <c r="D153" t="s">
        <v>1077</v>
      </c>
    </row>
    <row r="154" spans="1:4">
      <c r="A154" s="1062">
        <v>153</v>
      </c>
      <c r="B154" t="s">
        <v>1064</v>
      </c>
      <c r="C154" t="s">
        <v>1078</v>
      </c>
      <c r="D154" t="s">
        <v>1079</v>
      </c>
    </row>
    <row r="155" spans="1:4">
      <c r="A155" s="1062">
        <v>154</v>
      </c>
      <c r="B155" t="s">
        <v>1064</v>
      </c>
      <c r="C155" t="s">
        <v>1080</v>
      </c>
      <c r="D155" t="s">
        <v>1081</v>
      </c>
    </row>
    <row r="156" spans="1:4">
      <c r="A156" s="1062">
        <v>155</v>
      </c>
      <c r="B156" t="s">
        <v>1064</v>
      </c>
      <c r="C156" t="s">
        <v>1082</v>
      </c>
      <c r="D156" t="s">
        <v>1083</v>
      </c>
    </row>
    <row r="157" spans="1:4">
      <c r="A157" s="1062">
        <v>156</v>
      </c>
      <c r="B157" t="s">
        <v>1064</v>
      </c>
      <c r="C157" t="s">
        <v>1084</v>
      </c>
      <c r="D157" t="s">
        <v>1085</v>
      </c>
    </row>
    <row r="158" spans="1:4">
      <c r="A158" s="1062">
        <v>157</v>
      </c>
      <c r="B158" t="s">
        <v>1064</v>
      </c>
      <c r="C158" t="s">
        <v>1086</v>
      </c>
      <c r="D158" t="s">
        <v>1087</v>
      </c>
    </row>
    <row r="159" spans="1:4">
      <c r="A159" s="1062">
        <v>158</v>
      </c>
      <c r="B159" t="s">
        <v>1064</v>
      </c>
      <c r="C159" t="s">
        <v>1088</v>
      </c>
      <c r="D159" t="s">
        <v>1089</v>
      </c>
    </row>
    <row r="160" spans="1:4">
      <c r="A160" s="1062">
        <v>159</v>
      </c>
      <c r="B160" t="s">
        <v>1064</v>
      </c>
      <c r="C160" t="s">
        <v>1090</v>
      </c>
      <c r="D160" t="s">
        <v>1091</v>
      </c>
    </row>
    <row r="161" spans="1:4">
      <c r="A161" s="1062">
        <v>160</v>
      </c>
      <c r="B161" t="s">
        <v>1064</v>
      </c>
      <c r="C161" t="s">
        <v>1092</v>
      </c>
      <c r="D161" t="s">
        <v>1093</v>
      </c>
    </row>
    <row r="162" spans="1:4">
      <c r="A162" s="1062">
        <v>161</v>
      </c>
      <c r="B162" t="s">
        <v>1064</v>
      </c>
      <c r="C162" t="s">
        <v>1094</v>
      </c>
      <c r="D162" t="s">
        <v>1095</v>
      </c>
    </row>
    <row r="163" spans="1:4">
      <c r="A163" s="1062">
        <v>162</v>
      </c>
      <c r="B163" t="s">
        <v>1064</v>
      </c>
      <c r="C163" t="s">
        <v>1096</v>
      </c>
      <c r="D163" t="s">
        <v>1097</v>
      </c>
    </row>
    <row r="164" spans="1:4">
      <c r="A164" s="1062">
        <v>163</v>
      </c>
      <c r="B164" t="s">
        <v>1064</v>
      </c>
      <c r="C164" t="s">
        <v>1098</v>
      </c>
      <c r="D164" t="s">
        <v>1099</v>
      </c>
    </row>
    <row r="165" spans="1:4">
      <c r="A165" s="1062">
        <v>164</v>
      </c>
      <c r="B165" t="s">
        <v>1064</v>
      </c>
      <c r="C165" t="s">
        <v>1100</v>
      </c>
      <c r="D165" t="s">
        <v>1101</v>
      </c>
    </row>
    <row r="166" spans="1:4">
      <c r="A166" s="1062">
        <v>165</v>
      </c>
      <c r="B166" t="s">
        <v>1064</v>
      </c>
      <c r="C166" t="s">
        <v>1102</v>
      </c>
      <c r="D166" t="s">
        <v>1103</v>
      </c>
    </row>
    <row r="167" spans="1:4">
      <c r="A167" s="1062">
        <v>166</v>
      </c>
      <c r="B167" t="s">
        <v>1064</v>
      </c>
      <c r="C167" t="s">
        <v>1104</v>
      </c>
      <c r="D167" t="s">
        <v>1105</v>
      </c>
    </row>
    <row r="168" spans="1:4">
      <c r="A168" s="1062">
        <v>167</v>
      </c>
      <c r="B168" t="s">
        <v>1064</v>
      </c>
      <c r="C168" t="s">
        <v>1106</v>
      </c>
      <c r="D168" t="s">
        <v>1107</v>
      </c>
    </row>
    <row r="169" spans="1:4">
      <c r="A169" s="1062">
        <v>168</v>
      </c>
      <c r="B169" t="s">
        <v>1064</v>
      </c>
      <c r="C169" t="s">
        <v>1108</v>
      </c>
      <c r="D169" t="s">
        <v>1109</v>
      </c>
    </row>
    <row r="170" spans="1:4">
      <c r="A170" s="1062">
        <v>169</v>
      </c>
      <c r="B170" t="s">
        <v>1064</v>
      </c>
      <c r="C170" t="s">
        <v>1110</v>
      </c>
      <c r="D170" t="s">
        <v>1111</v>
      </c>
    </row>
    <row r="171" spans="1:4">
      <c r="A171" s="1062">
        <v>170</v>
      </c>
      <c r="B171" t="s">
        <v>1064</v>
      </c>
      <c r="C171" t="s">
        <v>1112</v>
      </c>
      <c r="D171" t="s">
        <v>1113</v>
      </c>
    </row>
    <row r="172" spans="1:4">
      <c r="A172" s="1062">
        <v>171</v>
      </c>
      <c r="B172" t="s">
        <v>1064</v>
      </c>
      <c r="C172" t="s">
        <v>1114</v>
      </c>
      <c r="D172" t="s">
        <v>1115</v>
      </c>
    </row>
    <row r="173" spans="1:4">
      <c r="A173" s="1062">
        <v>172</v>
      </c>
      <c r="B173" t="s">
        <v>1064</v>
      </c>
      <c r="C173" t="s">
        <v>1116</v>
      </c>
      <c r="D173" t="s">
        <v>1117</v>
      </c>
    </row>
    <row r="174" spans="1:4">
      <c r="A174" s="1062">
        <v>173</v>
      </c>
      <c r="B174" t="s">
        <v>1064</v>
      </c>
      <c r="C174" t="s">
        <v>1118</v>
      </c>
      <c r="D174" t="s">
        <v>1119</v>
      </c>
    </row>
    <row r="175" spans="1:4">
      <c r="A175" s="1062">
        <v>174</v>
      </c>
      <c r="B175" t="s">
        <v>1064</v>
      </c>
      <c r="C175" t="s">
        <v>1120</v>
      </c>
      <c r="D175" t="s">
        <v>1121</v>
      </c>
    </row>
    <row r="176" spans="1:4">
      <c r="A176" s="1062">
        <v>175</v>
      </c>
      <c r="B176" t="s">
        <v>1064</v>
      </c>
      <c r="C176" t="s">
        <v>1122</v>
      </c>
      <c r="D176" t="s">
        <v>1123</v>
      </c>
    </row>
    <row r="177" spans="1:4">
      <c r="A177" s="1062">
        <v>176</v>
      </c>
      <c r="B177" t="s">
        <v>1064</v>
      </c>
      <c r="C177" t="s">
        <v>1124</v>
      </c>
      <c r="D177" t="s">
        <v>1125</v>
      </c>
    </row>
    <row r="178" spans="1:4">
      <c r="A178" s="1062">
        <v>177</v>
      </c>
      <c r="B178" t="s">
        <v>1064</v>
      </c>
      <c r="C178" t="s">
        <v>1126</v>
      </c>
      <c r="D178" t="s">
        <v>1127</v>
      </c>
    </row>
    <row r="179" spans="1:4">
      <c r="A179" s="1062">
        <v>178</v>
      </c>
      <c r="B179" t="s">
        <v>1064</v>
      </c>
      <c r="C179" t="s">
        <v>1128</v>
      </c>
      <c r="D179" t="s">
        <v>1129</v>
      </c>
    </row>
    <row r="180" spans="1:4">
      <c r="A180" s="1062">
        <v>179</v>
      </c>
      <c r="B180" t="s">
        <v>1064</v>
      </c>
      <c r="C180" t="s">
        <v>1130</v>
      </c>
      <c r="D180" t="s">
        <v>1131</v>
      </c>
    </row>
    <row r="181" spans="1:4">
      <c r="A181" s="1062">
        <v>180</v>
      </c>
      <c r="B181" t="s">
        <v>1064</v>
      </c>
      <c r="C181" t="s">
        <v>1132</v>
      </c>
      <c r="D181" t="s">
        <v>1133</v>
      </c>
    </row>
    <row r="182" spans="1:4">
      <c r="A182" s="1062">
        <v>181</v>
      </c>
      <c r="B182" t="s">
        <v>1064</v>
      </c>
      <c r="C182" t="s">
        <v>1134</v>
      </c>
      <c r="D182" t="s">
        <v>1135</v>
      </c>
    </row>
    <row r="183" spans="1:4">
      <c r="A183" s="1062">
        <v>182</v>
      </c>
      <c r="B183" t="s">
        <v>1064</v>
      </c>
      <c r="C183" t="s">
        <v>1136</v>
      </c>
      <c r="D183" t="s">
        <v>1137</v>
      </c>
    </row>
    <row r="184" spans="1:4">
      <c r="A184" s="1062">
        <v>183</v>
      </c>
      <c r="B184" t="s">
        <v>1138</v>
      </c>
      <c r="C184" t="s">
        <v>1140</v>
      </c>
      <c r="D184" t="s">
        <v>1141</v>
      </c>
    </row>
    <row r="185" spans="1:4">
      <c r="A185" s="1062">
        <v>184</v>
      </c>
      <c r="B185" t="s">
        <v>1138</v>
      </c>
      <c r="C185" t="s">
        <v>1138</v>
      </c>
      <c r="D185" t="s">
        <v>1139</v>
      </c>
    </row>
    <row r="186" spans="1:4">
      <c r="A186" s="1062">
        <v>185</v>
      </c>
      <c r="B186" t="s">
        <v>1138</v>
      </c>
      <c r="C186" t="s">
        <v>1142</v>
      </c>
      <c r="D186" t="s">
        <v>1143</v>
      </c>
    </row>
    <row r="187" spans="1:4">
      <c r="A187" s="1062">
        <v>186</v>
      </c>
      <c r="B187" t="s">
        <v>1138</v>
      </c>
      <c r="C187" t="s">
        <v>1144</v>
      </c>
      <c r="D187" t="s">
        <v>1145</v>
      </c>
    </row>
    <row r="188" spans="1:4">
      <c r="A188" s="1062">
        <v>187</v>
      </c>
      <c r="B188" t="s">
        <v>1138</v>
      </c>
      <c r="C188" t="s">
        <v>1146</v>
      </c>
      <c r="D188" t="s">
        <v>1147</v>
      </c>
    </row>
    <row r="189" spans="1:4">
      <c r="A189" s="1062">
        <v>188</v>
      </c>
      <c r="B189" t="s">
        <v>1138</v>
      </c>
      <c r="C189" t="s">
        <v>1148</v>
      </c>
      <c r="D189" t="s">
        <v>1149</v>
      </c>
    </row>
    <row r="190" spans="1:4">
      <c r="A190" s="1062">
        <v>189</v>
      </c>
      <c r="B190" t="s">
        <v>1138</v>
      </c>
      <c r="C190" t="s">
        <v>1150</v>
      </c>
      <c r="D190" t="s">
        <v>1151</v>
      </c>
    </row>
    <row r="191" spans="1:4">
      <c r="A191" s="1062">
        <v>190</v>
      </c>
      <c r="B191" t="s">
        <v>1138</v>
      </c>
      <c r="C191" t="s">
        <v>1152</v>
      </c>
      <c r="D191" t="s">
        <v>1153</v>
      </c>
    </row>
    <row r="192" spans="1:4">
      <c r="A192" s="1062">
        <v>191</v>
      </c>
      <c r="B192" t="s">
        <v>1138</v>
      </c>
      <c r="C192" t="s">
        <v>1154</v>
      </c>
      <c r="D192" t="s">
        <v>1155</v>
      </c>
    </row>
    <row r="193" spans="1:4">
      <c r="A193" s="1062">
        <v>192</v>
      </c>
      <c r="B193" t="s">
        <v>1138</v>
      </c>
      <c r="C193" t="s">
        <v>1156</v>
      </c>
      <c r="D193" t="s">
        <v>1157</v>
      </c>
    </row>
    <row r="194" spans="1:4">
      <c r="A194" s="1062">
        <v>193</v>
      </c>
      <c r="B194" t="s">
        <v>1138</v>
      </c>
      <c r="C194" t="s">
        <v>1158</v>
      </c>
      <c r="D194" t="s">
        <v>1159</v>
      </c>
    </row>
    <row r="195" spans="1:4">
      <c r="A195" s="1062">
        <v>194</v>
      </c>
      <c r="B195" t="s">
        <v>1138</v>
      </c>
      <c r="C195" t="s">
        <v>1160</v>
      </c>
      <c r="D195" t="s">
        <v>1161</v>
      </c>
    </row>
    <row r="196" spans="1:4">
      <c r="A196" s="1062">
        <v>195</v>
      </c>
      <c r="B196" t="s">
        <v>1138</v>
      </c>
      <c r="C196" t="s">
        <v>1162</v>
      </c>
      <c r="D196" t="s">
        <v>1163</v>
      </c>
    </row>
    <row r="197" spans="1:4">
      <c r="A197" s="1062">
        <v>196</v>
      </c>
      <c r="B197" t="s">
        <v>1138</v>
      </c>
      <c r="C197" t="s">
        <v>1164</v>
      </c>
      <c r="D197" t="s">
        <v>1165</v>
      </c>
    </row>
    <row r="198" spans="1:4">
      <c r="A198" s="1062">
        <v>197</v>
      </c>
      <c r="B198" t="s">
        <v>1138</v>
      </c>
      <c r="C198" t="s">
        <v>1166</v>
      </c>
      <c r="D198" t="s">
        <v>1167</v>
      </c>
    </row>
    <row r="199" spans="1:4">
      <c r="A199" s="1062">
        <v>198</v>
      </c>
      <c r="B199" t="s">
        <v>1138</v>
      </c>
      <c r="C199" t="s">
        <v>1168</v>
      </c>
      <c r="D199" t="s">
        <v>1169</v>
      </c>
    </row>
    <row r="200" spans="1:4">
      <c r="A200" s="1062">
        <v>199</v>
      </c>
      <c r="B200" t="s">
        <v>1138</v>
      </c>
      <c r="C200" t="s">
        <v>1170</v>
      </c>
      <c r="D200" t="s">
        <v>1171</v>
      </c>
    </row>
    <row r="201" spans="1:4">
      <c r="A201" s="1062">
        <v>200</v>
      </c>
      <c r="B201" t="s">
        <v>1138</v>
      </c>
      <c r="C201" t="s">
        <v>1172</v>
      </c>
      <c r="D201" t="s">
        <v>1173</v>
      </c>
    </row>
    <row r="202" spans="1:4">
      <c r="A202" s="1062">
        <v>201</v>
      </c>
      <c r="B202" t="s">
        <v>1138</v>
      </c>
      <c r="C202" t="s">
        <v>1174</v>
      </c>
      <c r="D202" t="s">
        <v>1175</v>
      </c>
    </row>
    <row r="203" spans="1:4">
      <c r="A203" s="1062">
        <v>202</v>
      </c>
      <c r="B203" t="s">
        <v>1138</v>
      </c>
      <c r="C203" t="s">
        <v>1176</v>
      </c>
      <c r="D203" t="s">
        <v>1177</v>
      </c>
    </row>
    <row r="204" spans="1:4">
      <c r="A204" s="1062">
        <v>203</v>
      </c>
      <c r="B204" t="s">
        <v>1138</v>
      </c>
      <c r="C204" t="s">
        <v>1178</v>
      </c>
      <c r="D204" t="s">
        <v>1179</v>
      </c>
    </row>
    <row r="205" spans="1:4">
      <c r="A205" s="1062">
        <v>204</v>
      </c>
      <c r="B205" t="s">
        <v>1138</v>
      </c>
      <c r="C205" t="s">
        <v>1180</v>
      </c>
      <c r="D205" t="s">
        <v>1181</v>
      </c>
    </row>
    <row r="206" spans="1:4">
      <c r="A206" s="1062">
        <v>205</v>
      </c>
      <c r="B206" t="s">
        <v>1138</v>
      </c>
      <c r="C206" t="s">
        <v>1182</v>
      </c>
      <c r="D206" t="s">
        <v>1183</v>
      </c>
    </row>
    <row r="207" spans="1:4">
      <c r="A207" s="1062">
        <v>206</v>
      </c>
      <c r="B207" t="s">
        <v>1184</v>
      </c>
      <c r="C207" t="s">
        <v>1186</v>
      </c>
      <c r="D207" t="s">
        <v>1187</v>
      </c>
    </row>
    <row r="208" spans="1:4">
      <c r="A208" s="1062">
        <v>207</v>
      </c>
      <c r="B208" t="s">
        <v>1184</v>
      </c>
      <c r="C208" t="s">
        <v>1184</v>
      </c>
      <c r="D208" t="s">
        <v>1185</v>
      </c>
    </row>
    <row r="209" spans="1:4">
      <c r="A209" s="1062">
        <v>208</v>
      </c>
      <c r="B209" t="s">
        <v>1184</v>
      </c>
      <c r="C209" t="s">
        <v>1188</v>
      </c>
      <c r="D209" t="s">
        <v>1189</v>
      </c>
    </row>
    <row r="210" spans="1:4">
      <c r="A210" s="1062">
        <v>209</v>
      </c>
      <c r="B210" t="s">
        <v>1184</v>
      </c>
      <c r="C210" t="s">
        <v>1190</v>
      </c>
      <c r="D210" t="s">
        <v>1191</v>
      </c>
    </row>
    <row r="211" spans="1:4">
      <c r="A211" s="1062">
        <v>210</v>
      </c>
      <c r="B211" t="s">
        <v>1184</v>
      </c>
      <c r="C211" t="s">
        <v>1192</v>
      </c>
      <c r="D211" t="s">
        <v>1193</v>
      </c>
    </row>
    <row r="212" spans="1:4">
      <c r="A212" s="1062">
        <v>211</v>
      </c>
      <c r="B212" t="s">
        <v>1184</v>
      </c>
      <c r="C212" t="s">
        <v>1194</v>
      </c>
      <c r="D212" t="s">
        <v>1195</v>
      </c>
    </row>
    <row r="213" spans="1:4">
      <c r="A213" s="1062">
        <v>212</v>
      </c>
      <c r="B213" t="s">
        <v>1184</v>
      </c>
      <c r="C213" t="s">
        <v>1196</v>
      </c>
      <c r="D213" t="s">
        <v>1197</v>
      </c>
    </row>
    <row r="214" spans="1:4">
      <c r="A214" s="1062">
        <v>213</v>
      </c>
      <c r="B214" t="s">
        <v>1184</v>
      </c>
      <c r="C214" t="s">
        <v>1198</v>
      </c>
      <c r="D214" t="s">
        <v>1199</v>
      </c>
    </row>
    <row r="215" spans="1:4">
      <c r="A215" s="1062">
        <v>214</v>
      </c>
      <c r="B215" t="s">
        <v>1184</v>
      </c>
      <c r="C215" t="s">
        <v>1200</v>
      </c>
      <c r="D215" t="s">
        <v>1201</v>
      </c>
    </row>
    <row r="216" spans="1:4">
      <c r="A216" s="1062">
        <v>215</v>
      </c>
      <c r="B216" t="s">
        <v>1184</v>
      </c>
      <c r="C216" t="s">
        <v>1202</v>
      </c>
      <c r="D216" t="s">
        <v>1203</v>
      </c>
    </row>
    <row r="217" spans="1:4">
      <c r="A217" s="1062">
        <v>216</v>
      </c>
      <c r="B217" t="s">
        <v>1184</v>
      </c>
      <c r="C217" t="s">
        <v>1204</v>
      </c>
      <c r="D217" t="s">
        <v>1205</v>
      </c>
    </row>
    <row r="218" spans="1:4">
      <c r="A218" s="1062">
        <v>217</v>
      </c>
      <c r="B218" t="s">
        <v>1184</v>
      </c>
      <c r="C218" t="s">
        <v>1206</v>
      </c>
      <c r="D218" t="s">
        <v>1207</v>
      </c>
    </row>
    <row r="219" spans="1:4">
      <c r="A219" s="1062">
        <v>218</v>
      </c>
      <c r="B219" t="s">
        <v>1184</v>
      </c>
      <c r="C219" t="s">
        <v>1208</v>
      </c>
      <c r="D219" t="s">
        <v>1209</v>
      </c>
    </row>
    <row r="220" spans="1:4">
      <c r="A220" s="1062">
        <v>219</v>
      </c>
      <c r="B220" t="s">
        <v>1184</v>
      </c>
      <c r="C220" t="s">
        <v>1210</v>
      </c>
      <c r="D220" t="s">
        <v>1211</v>
      </c>
    </row>
    <row r="221" spans="1:4">
      <c r="A221" s="1062">
        <v>220</v>
      </c>
      <c r="B221" t="s">
        <v>1184</v>
      </c>
      <c r="C221" t="s">
        <v>1212</v>
      </c>
      <c r="D221" t="s">
        <v>1213</v>
      </c>
    </row>
    <row r="222" spans="1:4">
      <c r="A222" s="1062">
        <v>221</v>
      </c>
      <c r="B222" t="s">
        <v>1184</v>
      </c>
      <c r="C222" t="s">
        <v>1214</v>
      </c>
      <c r="D222" t="s">
        <v>1215</v>
      </c>
    </row>
    <row r="223" spans="1:4">
      <c r="A223" s="1062">
        <v>222</v>
      </c>
      <c r="B223" t="s">
        <v>1184</v>
      </c>
      <c r="C223" t="s">
        <v>1216</v>
      </c>
      <c r="D223" t="s">
        <v>1217</v>
      </c>
    </row>
    <row r="224" spans="1:4">
      <c r="A224" s="1062">
        <v>223</v>
      </c>
      <c r="B224" t="s">
        <v>1184</v>
      </c>
      <c r="C224" t="s">
        <v>1218</v>
      </c>
      <c r="D224" t="s">
        <v>1219</v>
      </c>
    </row>
    <row r="225" spans="1:4">
      <c r="A225" s="1062">
        <v>224</v>
      </c>
      <c r="B225" t="s">
        <v>1220</v>
      </c>
      <c r="C225" t="s">
        <v>1220</v>
      </c>
      <c r="D225" t="s">
        <v>1221</v>
      </c>
    </row>
    <row r="226" spans="1:4">
      <c r="A226" s="1062">
        <v>225</v>
      </c>
      <c r="B226" t="s">
        <v>1220</v>
      </c>
      <c r="C226" t="s">
        <v>1222</v>
      </c>
      <c r="D226" t="s">
        <v>1223</v>
      </c>
    </row>
    <row r="227" spans="1:4">
      <c r="A227" s="1062">
        <v>226</v>
      </c>
      <c r="B227" t="s">
        <v>1220</v>
      </c>
      <c r="C227" t="s">
        <v>1224</v>
      </c>
      <c r="D227" t="s">
        <v>1225</v>
      </c>
    </row>
    <row r="228" spans="1:4">
      <c r="A228" s="1062">
        <v>227</v>
      </c>
      <c r="B228" t="s">
        <v>1220</v>
      </c>
      <c r="C228" t="s">
        <v>1226</v>
      </c>
      <c r="D228" t="s">
        <v>1227</v>
      </c>
    </row>
    <row r="229" spans="1:4">
      <c r="A229" s="1062">
        <v>228</v>
      </c>
      <c r="B229" t="s">
        <v>1220</v>
      </c>
      <c r="C229" t="s">
        <v>1228</v>
      </c>
      <c r="D229" t="s">
        <v>1229</v>
      </c>
    </row>
    <row r="230" spans="1:4">
      <c r="A230" s="1062">
        <v>229</v>
      </c>
      <c r="B230" t="s">
        <v>1220</v>
      </c>
      <c r="C230" t="s">
        <v>1230</v>
      </c>
      <c r="D230" t="s">
        <v>1231</v>
      </c>
    </row>
    <row r="231" spans="1:4">
      <c r="A231" s="1062">
        <v>230</v>
      </c>
      <c r="B231" t="s">
        <v>1220</v>
      </c>
      <c r="C231" t="s">
        <v>1232</v>
      </c>
      <c r="D231" t="s">
        <v>1233</v>
      </c>
    </row>
    <row r="232" spans="1:4">
      <c r="A232" s="1062">
        <v>231</v>
      </c>
      <c r="B232" t="s">
        <v>1220</v>
      </c>
      <c r="C232" t="s">
        <v>1234</v>
      </c>
      <c r="D232" t="s">
        <v>1235</v>
      </c>
    </row>
    <row r="233" spans="1:4">
      <c r="A233" s="1062">
        <v>232</v>
      </c>
      <c r="B233" t="s">
        <v>1220</v>
      </c>
      <c r="C233" t="s">
        <v>1236</v>
      </c>
      <c r="D233" t="s">
        <v>1237</v>
      </c>
    </row>
    <row r="234" spans="1:4">
      <c r="A234" s="1062">
        <v>233</v>
      </c>
      <c r="B234" t="s">
        <v>1220</v>
      </c>
      <c r="C234" t="s">
        <v>1238</v>
      </c>
      <c r="D234" t="s">
        <v>1239</v>
      </c>
    </row>
    <row r="235" spans="1:4">
      <c r="A235" s="1062">
        <v>234</v>
      </c>
      <c r="B235" t="s">
        <v>1220</v>
      </c>
      <c r="C235" t="s">
        <v>1240</v>
      </c>
      <c r="D235" t="s">
        <v>1241</v>
      </c>
    </row>
    <row r="236" spans="1:4">
      <c r="A236" s="1062">
        <v>235</v>
      </c>
      <c r="B236" t="s">
        <v>1220</v>
      </c>
      <c r="C236" t="s">
        <v>1242</v>
      </c>
      <c r="D236" t="s">
        <v>1243</v>
      </c>
    </row>
    <row r="237" spans="1:4">
      <c r="A237" s="1062">
        <v>236</v>
      </c>
      <c r="B237" t="s">
        <v>1220</v>
      </c>
      <c r="C237" t="s">
        <v>1244</v>
      </c>
      <c r="D237" t="s">
        <v>1245</v>
      </c>
    </row>
    <row r="238" spans="1:4">
      <c r="A238" s="1062">
        <v>237</v>
      </c>
      <c r="B238" t="s">
        <v>1246</v>
      </c>
      <c r="C238" t="s">
        <v>1248</v>
      </c>
      <c r="D238" t="s">
        <v>1249</v>
      </c>
    </row>
    <row r="239" spans="1:4">
      <c r="A239" s="1062">
        <v>238</v>
      </c>
      <c r="B239" t="s">
        <v>1246</v>
      </c>
      <c r="C239" t="s">
        <v>1246</v>
      </c>
      <c r="D239" t="s">
        <v>1247</v>
      </c>
    </row>
    <row r="240" spans="1:4">
      <c r="A240" s="1062">
        <v>239</v>
      </c>
      <c r="B240" t="s">
        <v>1246</v>
      </c>
      <c r="C240" t="s">
        <v>1250</v>
      </c>
      <c r="D240" t="s">
        <v>1251</v>
      </c>
    </row>
    <row r="241" spans="1:4">
      <c r="A241" s="1062">
        <v>240</v>
      </c>
      <c r="B241" t="s">
        <v>1246</v>
      </c>
      <c r="C241" t="s">
        <v>1252</v>
      </c>
      <c r="D241" t="s">
        <v>1253</v>
      </c>
    </row>
    <row r="242" spans="1:4">
      <c r="A242" s="1062">
        <v>241</v>
      </c>
      <c r="B242" t="s">
        <v>1246</v>
      </c>
      <c r="C242" t="s">
        <v>1254</v>
      </c>
      <c r="D242" t="s">
        <v>1255</v>
      </c>
    </row>
    <row r="243" spans="1:4">
      <c r="A243" s="1062">
        <v>242</v>
      </c>
      <c r="B243" t="s">
        <v>1246</v>
      </c>
      <c r="C243" t="s">
        <v>1256</v>
      </c>
      <c r="D243" t="s">
        <v>1257</v>
      </c>
    </row>
    <row r="244" spans="1:4">
      <c r="A244" s="1062">
        <v>243</v>
      </c>
      <c r="B244" t="s">
        <v>1246</v>
      </c>
      <c r="C244" t="s">
        <v>1258</v>
      </c>
      <c r="D244" t="s">
        <v>1259</v>
      </c>
    </row>
    <row r="245" spans="1:4">
      <c r="A245" s="1062">
        <v>244</v>
      </c>
      <c r="B245" t="s">
        <v>1246</v>
      </c>
      <c r="C245" t="s">
        <v>1260</v>
      </c>
      <c r="D245" t="s">
        <v>1261</v>
      </c>
    </row>
    <row r="246" spans="1:4">
      <c r="A246" s="1062">
        <v>245</v>
      </c>
      <c r="B246" t="s">
        <v>1246</v>
      </c>
      <c r="C246" t="s">
        <v>1262</v>
      </c>
      <c r="D246" t="s">
        <v>1263</v>
      </c>
    </row>
    <row r="247" spans="1:4">
      <c r="A247" s="1062">
        <v>246</v>
      </c>
      <c r="B247" t="s">
        <v>1246</v>
      </c>
      <c r="C247" t="s">
        <v>1264</v>
      </c>
      <c r="D247" t="s">
        <v>1265</v>
      </c>
    </row>
    <row r="248" spans="1:4">
      <c r="A248" s="1062">
        <v>247</v>
      </c>
      <c r="B248" t="s">
        <v>1246</v>
      </c>
      <c r="C248" t="s">
        <v>1266</v>
      </c>
      <c r="D248" t="s">
        <v>1267</v>
      </c>
    </row>
    <row r="249" spans="1:4">
      <c r="A249" s="1062">
        <v>248</v>
      </c>
      <c r="B249" t="s">
        <v>1246</v>
      </c>
      <c r="C249" t="s">
        <v>1268</v>
      </c>
      <c r="D249" t="s">
        <v>1269</v>
      </c>
    </row>
    <row r="250" spans="1:4">
      <c r="A250" s="1062">
        <v>249</v>
      </c>
      <c r="B250" t="s">
        <v>1246</v>
      </c>
      <c r="C250" t="s">
        <v>1270</v>
      </c>
      <c r="D250" t="s">
        <v>1271</v>
      </c>
    </row>
    <row r="251" spans="1:4">
      <c r="A251" s="1062">
        <v>250</v>
      </c>
      <c r="B251" t="s">
        <v>1246</v>
      </c>
      <c r="C251" t="s">
        <v>1272</v>
      </c>
      <c r="D251" t="s">
        <v>1273</v>
      </c>
    </row>
    <row r="252" spans="1:4">
      <c r="A252" s="1062">
        <v>251</v>
      </c>
      <c r="B252" t="s">
        <v>1246</v>
      </c>
      <c r="C252" t="s">
        <v>1274</v>
      </c>
      <c r="D252" t="s">
        <v>1275</v>
      </c>
    </row>
    <row r="253" spans="1:4">
      <c r="A253" s="1062">
        <v>252</v>
      </c>
      <c r="B253" t="s">
        <v>1276</v>
      </c>
      <c r="C253" t="s">
        <v>1276</v>
      </c>
      <c r="D253" t="s">
        <v>1277</v>
      </c>
    </row>
    <row r="254" spans="1:4">
      <c r="A254" s="1062">
        <v>253</v>
      </c>
      <c r="B254" t="s">
        <v>1276</v>
      </c>
      <c r="C254" t="s">
        <v>1278</v>
      </c>
      <c r="D254" t="s">
        <v>1279</v>
      </c>
    </row>
    <row r="255" spans="1:4">
      <c r="A255" s="1062">
        <v>254</v>
      </c>
      <c r="B255" t="s">
        <v>1276</v>
      </c>
      <c r="C255" t="s">
        <v>1280</v>
      </c>
      <c r="D255" t="s">
        <v>1281</v>
      </c>
    </row>
    <row r="256" spans="1:4">
      <c r="A256" s="1062">
        <v>255</v>
      </c>
      <c r="B256" t="s">
        <v>1276</v>
      </c>
      <c r="C256" t="s">
        <v>1282</v>
      </c>
      <c r="D256" t="s">
        <v>1283</v>
      </c>
    </row>
    <row r="257" spans="1:4">
      <c r="A257" s="1062">
        <v>256</v>
      </c>
      <c r="B257" t="s">
        <v>1276</v>
      </c>
      <c r="C257" t="s">
        <v>1284</v>
      </c>
      <c r="D257" t="s">
        <v>1285</v>
      </c>
    </row>
    <row r="258" spans="1:4">
      <c r="A258" s="1062">
        <v>257</v>
      </c>
      <c r="B258" t="s">
        <v>1276</v>
      </c>
      <c r="C258" t="s">
        <v>1286</v>
      </c>
      <c r="D258" t="s">
        <v>1287</v>
      </c>
    </row>
    <row r="259" spans="1:4">
      <c r="A259" s="1062">
        <v>258</v>
      </c>
      <c r="B259" t="s">
        <v>1276</v>
      </c>
      <c r="C259" t="s">
        <v>1288</v>
      </c>
      <c r="D259" t="s">
        <v>1289</v>
      </c>
    </row>
    <row r="260" spans="1:4">
      <c r="A260" s="1062">
        <v>259</v>
      </c>
      <c r="B260" t="s">
        <v>1276</v>
      </c>
      <c r="C260" t="s">
        <v>1290</v>
      </c>
      <c r="D260" t="s">
        <v>1291</v>
      </c>
    </row>
    <row r="261" spans="1:4">
      <c r="A261" s="1062">
        <v>260</v>
      </c>
      <c r="B261" t="s">
        <v>1276</v>
      </c>
      <c r="C261" t="s">
        <v>1292</v>
      </c>
      <c r="D261" t="s">
        <v>1293</v>
      </c>
    </row>
    <row r="262" spans="1:4">
      <c r="A262" s="1062">
        <v>261</v>
      </c>
      <c r="B262" t="s">
        <v>1276</v>
      </c>
      <c r="C262" t="s">
        <v>1294</v>
      </c>
      <c r="D262" t="s">
        <v>1295</v>
      </c>
    </row>
    <row r="263" spans="1:4">
      <c r="A263" s="1062">
        <v>262</v>
      </c>
      <c r="B263" t="s">
        <v>1276</v>
      </c>
      <c r="C263" t="s">
        <v>1296</v>
      </c>
      <c r="D263" t="s">
        <v>1297</v>
      </c>
    </row>
    <row r="264" spans="1:4">
      <c r="A264" s="1062">
        <v>263</v>
      </c>
      <c r="B264" t="s">
        <v>1276</v>
      </c>
      <c r="C264" t="s">
        <v>1298</v>
      </c>
      <c r="D264" t="s">
        <v>1299</v>
      </c>
    </row>
    <row r="265" spans="1:4">
      <c r="A265" s="1062">
        <v>264</v>
      </c>
      <c r="B265" t="s">
        <v>1276</v>
      </c>
      <c r="C265" t="s">
        <v>1300</v>
      </c>
      <c r="D265" t="s">
        <v>1301</v>
      </c>
    </row>
    <row r="266" spans="1:4">
      <c r="A266" s="1062">
        <v>265</v>
      </c>
      <c r="B266" t="s">
        <v>1276</v>
      </c>
      <c r="C266" t="s">
        <v>1302</v>
      </c>
      <c r="D266" t="s">
        <v>1303</v>
      </c>
    </row>
    <row r="267" spans="1:4">
      <c r="A267" s="1062">
        <v>266</v>
      </c>
      <c r="B267" t="s">
        <v>1276</v>
      </c>
      <c r="C267" t="s">
        <v>1304</v>
      </c>
      <c r="D267" t="s">
        <v>1305</v>
      </c>
    </row>
    <row r="268" spans="1:4">
      <c r="A268" s="1062">
        <v>267</v>
      </c>
      <c r="B268" t="s">
        <v>1276</v>
      </c>
      <c r="C268" t="s">
        <v>1306</v>
      </c>
      <c r="D268" t="s">
        <v>1307</v>
      </c>
    </row>
    <row r="269" spans="1:4">
      <c r="A269" s="1062">
        <v>268</v>
      </c>
      <c r="B269" t="s">
        <v>1276</v>
      </c>
      <c r="C269" t="s">
        <v>1308</v>
      </c>
      <c r="D269" t="s">
        <v>1309</v>
      </c>
    </row>
    <row r="270" spans="1:4">
      <c r="A270" s="1062">
        <v>269</v>
      </c>
      <c r="B270" t="s">
        <v>1276</v>
      </c>
      <c r="C270" t="s">
        <v>1310</v>
      </c>
      <c r="D270" t="s">
        <v>1311</v>
      </c>
    </row>
    <row r="271" spans="1:4">
      <c r="A271" s="1062">
        <v>270</v>
      </c>
      <c r="B271" t="s">
        <v>1276</v>
      </c>
      <c r="C271" t="s">
        <v>1312</v>
      </c>
      <c r="D271" t="s">
        <v>1313</v>
      </c>
    </row>
    <row r="272" spans="1:4">
      <c r="A272" s="1062">
        <v>271</v>
      </c>
      <c r="B272" t="s">
        <v>1314</v>
      </c>
      <c r="C272" t="s">
        <v>1316</v>
      </c>
      <c r="D272" t="s">
        <v>1317</v>
      </c>
    </row>
    <row r="273" spans="1:4">
      <c r="A273" s="1062">
        <v>272</v>
      </c>
      <c r="B273" t="s">
        <v>1314</v>
      </c>
      <c r="C273" t="s">
        <v>1318</v>
      </c>
      <c r="D273" t="s">
        <v>1319</v>
      </c>
    </row>
    <row r="274" spans="1:4">
      <c r="A274" s="1062">
        <v>273</v>
      </c>
      <c r="B274" t="s">
        <v>1314</v>
      </c>
      <c r="C274" t="s">
        <v>1320</v>
      </c>
      <c r="D274" t="s">
        <v>1321</v>
      </c>
    </row>
    <row r="275" spans="1:4">
      <c r="A275" s="1062">
        <v>274</v>
      </c>
      <c r="B275" t="s">
        <v>1314</v>
      </c>
      <c r="C275" t="s">
        <v>1314</v>
      </c>
      <c r="D275" t="s">
        <v>1315</v>
      </c>
    </row>
    <row r="276" spans="1:4">
      <c r="A276" s="1062">
        <v>275</v>
      </c>
      <c r="B276" t="s">
        <v>1314</v>
      </c>
      <c r="C276" t="s">
        <v>1322</v>
      </c>
      <c r="D276" t="s">
        <v>1323</v>
      </c>
    </row>
    <row r="277" spans="1:4">
      <c r="A277" s="1062">
        <v>276</v>
      </c>
      <c r="B277" t="s">
        <v>1314</v>
      </c>
      <c r="C277" t="s">
        <v>1324</v>
      </c>
      <c r="D277" t="s">
        <v>1325</v>
      </c>
    </row>
    <row r="278" spans="1:4">
      <c r="A278" s="1062">
        <v>277</v>
      </c>
      <c r="B278" t="s">
        <v>1314</v>
      </c>
      <c r="C278" t="s">
        <v>1326</v>
      </c>
      <c r="D278" t="s">
        <v>1327</v>
      </c>
    </row>
    <row r="279" spans="1:4">
      <c r="A279" s="1062">
        <v>278</v>
      </c>
      <c r="B279" t="s">
        <v>1314</v>
      </c>
      <c r="C279" t="s">
        <v>1328</v>
      </c>
      <c r="D279" t="s">
        <v>1329</v>
      </c>
    </row>
    <row r="280" spans="1:4">
      <c r="A280" s="1062">
        <v>279</v>
      </c>
      <c r="B280" t="s">
        <v>1314</v>
      </c>
      <c r="C280" t="s">
        <v>1330</v>
      </c>
      <c r="D280" t="s">
        <v>1331</v>
      </c>
    </row>
    <row r="281" spans="1:4">
      <c r="A281" s="1062">
        <v>280</v>
      </c>
      <c r="B281" t="s">
        <v>1314</v>
      </c>
      <c r="C281" t="s">
        <v>801</v>
      </c>
      <c r="D281" t="s">
        <v>1332</v>
      </c>
    </row>
    <row r="282" spans="1:4">
      <c r="A282" s="1062">
        <v>281</v>
      </c>
      <c r="B282" t="s">
        <v>1314</v>
      </c>
      <c r="C282" t="s">
        <v>1333</v>
      </c>
      <c r="D282" t="s">
        <v>1334</v>
      </c>
    </row>
    <row r="283" spans="1:4">
      <c r="A283" s="1062">
        <v>282</v>
      </c>
      <c r="B283" t="s">
        <v>1314</v>
      </c>
      <c r="C283" t="s">
        <v>1335</v>
      </c>
      <c r="D283" t="s">
        <v>1336</v>
      </c>
    </row>
    <row r="284" spans="1:4">
      <c r="A284" s="1062">
        <v>283</v>
      </c>
      <c r="B284" t="s">
        <v>1314</v>
      </c>
      <c r="C284" t="s">
        <v>1337</v>
      </c>
      <c r="D284" t="s">
        <v>1338</v>
      </c>
    </row>
    <row r="285" spans="1:4">
      <c r="A285" s="1062">
        <v>284</v>
      </c>
      <c r="B285" t="s">
        <v>1314</v>
      </c>
      <c r="C285" t="s">
        <v>1339</v>
      </c>
      <c r="D285" t="s">
        <v>1340</v>
      </c>
    </row>
    <row r="286" spans="1:4">
      <c r="A286" s="1062">
        <v>285</v>
      </c>
      <c r="B286" t="s">
        <v>1314</v>
      </c>
      <c r="C286" t="s">
        <v>1341</v>
      </c>
      <c r="D286" t="s">
        <v>1342</v>
      </c>
    </row>
    <row r="287" spans="1:4">
      <c r="A287" s="1062">
        <v>286</v>
      </c>
      <c r="B287" t="s">
        <v>1314</v>
      </c>
      <c r="C287" t="s">
        <v>1343</v>
      </c>
      <c r="D287" t="s">
        <v>1344</v>
      </c>
    </row>
    <row r="288" spans="1:4">
      <c r="A288" s="1062">
        <v>287</v>
      </c>
      <c r="B288" t="s">
        <v>1314</v>
      </c>
      <c r="C288" t="s">
        <v>1345</v>
      </c>
      <c r="D288" t="s">
        <v>1346</v>
      </c>
    </row>
    <row r="289" spans="1:4">
      <c r="A289" s="1062">
        <v>288</v>
      </c>
      <c r="B289" t="s">
        <v>1314</v>
      </c>
      <c r="C289" t="s">
        <v>1347</v>
      </c>
      <c r="D289" t="s">
        <v>1348</v>
      </c>
    </row>
    <row r="290" spans="1:4">
      <c r="A290" s="1062">
        <v>289</v>
      </c>
      <c r="B290" t="s">
        <v>1314</v>
      </c>
      <c r="C290" t="s">
        <v>1349</v>
      </c>
      <c r="D290" t="s">
        <v>1350</v>
      </c>
    </row>
    <row r="291" spans="1:4">
      <c r="A291" s="1062">
        <v>290</v>
      </c>
      <c r="B291" t="s">
        <v>1314</v>
      </c>
      <c r="C291" t="s">
        <v>1351</v>
      </c>
      <c r="D291" t="s">
        <v>1352</v>
      </c>
    </row>
    <row r="292" spans="1:4">
      <c r="A292" s="1062">
        <v>291</v>
      </c>
      <c r="B292" t="s">
        <v>1353</v>
      </c>
      <c r="C292" t="s">
        <v>1355</v>
      </c>
      <c r="D292" t="s">
        <v>1356</v>
      </c>
    </row>
    <row r="293" spans="1:4">
      <c r="A293" s="1062">
        <v>292</v>
      </c>
      <c r="B293" t="s">
        <v>1353</v>
      </c>
      <c r="C293" t="s">
        <v>1357</v>
      </c>
      <c r="D293" t="s">
        <v>1358</v>
      </c>
    </row>
    <row r="294" spans="1:4">
      <c r="A294" s="1062">
        <v>293</v>
      </c>
      <c r="B294" t="s">
        <v>1353</v>
      </c>
      <c r="C294" t="s">
        <v>1359</v>
      </c>
      <c r="D294" t="s">
        <v>1360</v>
      </c>
    </row>
    <row r="295" spans="1:4">
      <c r="A295" s="1062">
        <v>294</v>
      </c>
      <c r="B295" t="s">
        <v>1353</v>
      </c>
      <c r="C295" t="s">
        <v>1361</v>
      </c>
      <c r="D295" t="s">
        <v>1362</v>
      </c>
    </row>
    <row r="296" spans="1:4">
      <c r="A296" s="1062">
        <v>295</v>
      </c>
      <c r="B296" t="s">
        <v>1353</v>
      </c>
      <c r="C296" t="s">
        <v>1363</v>
      </c>
      <c r="D296" t="s">
        <v>1364</v>
      </c>
    </row>
    <row r="297" spans="1:4">
      <c r="A297" s="1062">
        <v>296</v>
      </c>
      <c r="B297" t="s">
        <v>1353</v>
      </c>
      <c r="C297" t="s">
        <v>1365</v>
      </c>
      <c r="D297" t="s">
        <v>1366</v>
      </c>
    </row>
    <row r="298" spans="1:4">
      <c r="A298" s="1062">
        <v>297</v>
      </c>
      <c r="B298" t="s">
        <v>1353</v>
      </c>
      <c r="C298" t="s">
        <v>1353</v>
      </c>
      <c r="D298" t="s">
        <v>1354</v>
      </c>
    </row>
    <row r="299" spans="1:4">
      <c r="A299" s="1062">
        <v>298</v>
      </c>
      <c r="B299" t="s">
        <v>1353</v>
      </c>
      <c r="C299" t="s">
        <v>1367</v>
      </c>
      <c r="D299" t="s">
        <v>1368</v>
      </c>
    </row>
    <row r="300" spans="1:4">
      <c r="A300" s="1062">
        <v>299</v>
      </c>
      <c r="B300" t="s">
        <v>1353</v>
      </c>
      <c r="C300" t="s">
        <v>1369</v>
      </c>
      <c r="D300" t="s">
        <v>1370</v>
      </c>
    </row>
    <row r="301" spans="1:4">
      <c r="A301" s="1062">
        <v>300</v>
      </c>
      <c r="B301" t="s">
        <v>1353</v>
      </c>
      <c r="C301" t="s">
        <v>1371</v>
      </c>
      <c r="D301" t="s">
        <v>1372</v>
      </c>
    </row>
    <row r="302" spans="1:4">
      <c r="A302" s="1062">
        <v>301</v>
      </c>
      <c r="B302" t="s">
        <v>1353</v>
      </c>
      <c r="C302" t="s">
        <v>1373</v>
      </c>
      <c r="D302" t="s">
        <v>1374</v>
      </c>
    </row>
    <row r="303" spans="1:4">
      <c r="A303" s="1062">
        <v>302</v>
      </c>
      <c r="B303" t="s">
        <v>1353</v>
      </c>
      <c r="C303" t="s">
        <v>1375</v>
      </c>
      <c r="D303" t="s">
        <v>1376</v>
      </c>
    </row>
    <row r="304" spans="1:4">
      <c r="A304" s="1062">
        <v>303</v>
      </c>
      <c r="B304" t="s">
        <v>1353</v>
      </c>
      <c r="C304" t="s">
        <v>1377</v>
      </c>
      <c r="D304" t="s">
        <v>1378</v>
      </c>
    </row>
    <row r="305" spans="1:4">
      <c r="A305" s="1062">
        <v>304</v>
      </c>
      <c r="B305" t="s">
        <v>1353</v>
      </c>
      <c r="C305" t="s">
        <v>1379</v>
      </c>
      <c r="D305" t="s">
        <v>1380</v>
      </c>
    </row>
    <row r="306" spans="1:4">
      <c r="A306" s="1062">
        <v>305</v>
      </c>
      <c r="B306" t="s">
        <v>1353</v>
      </c>
      <c r="C306" t="s">
        <v>1381</v>
      </c>
      <c r="D306" t="s">
        <v>1382</v>
      </c>
    </row>
    <row r="307" spans="1:4">
      <c r="A307" s="1062">
        <v>306</v>
      </c>
      <c r="B307" t="s">
        <v>1353</v>
      </c>
      <c r="C307" t="s">
        <v>1383</v>
      </c>
      <c r="D307" t="s">
        <v>1384</v>
      </c>
    </row>
    <row r="308" spans="1:4">
      <c r="A308" s="1062">
        <v>307</v>
      </c>
      <c r="B308" t="s">
        <v>1353</v>
      </c>
      <c r="C308" t="s">
        <v>1385</v>
      </c>
      <c r="D308" t="s">
        <v>1386</v>
      </c>
    </row>
    <row r="309" spans="1:4">
      <c r="A309" s="1062">
        <v>308</v>
      </c>
      <c r="B309" t="s">
        <v>1353</v>
      </c>
      <c r="C309" t="s">
        <v>1387</v>
      </c>
      <c r="D309" t="s">
        <v>1388</v>
      </c>
    </row>
    <row r="310" spans="1:4">
      <c r="A310" s="1062">
        <v>309</v>
      </c>
      <c r="B310" t="s">
        <v>1353</v>
      </c>
      <c r="C310" t="s">
        <v>1389</v>
      </c>
      <c r="D310" t="s">
        <v>1390</v>
      </c>
    </row>
    <row r="311" spans="1:4">
      <c r="A311" s="1062">
        <v>310</v>
      </c>
      <c r="B311" t="s">
        <v>1353</v>
      </c>
      <c r="C311" t="s">
        <v>1391</v>
      </c>
      <c r="D311" t="s">
        <v>1392</v>
      </c>
    </row>
    <row r="312" spans="1:4">
      <c r="A312" s="1062">
        <v>311</v>
      </c>
      <c r="B312" t="s">
        <v>1353</v>
      </c>
      <c r="C312" t="s">
        <v>1393</v>
      </c>
      <c r="D312" t="s">
        <v>1394</v>
      </c>
    </row>
    <row r="313" spans="1:4">
      <c r="A313" s="1062">
        <v>312</v>
      </c>
      <c r="B313" t="s">
        <v>1353</v>
      </c>
      <c r="C313" t="s">
        <v>1395</v>
      </c>
      <c r="D313" t="s">
        <v>1396</v>
      </c>
    </row>
    <row r="314" spans="1:4">
      <c r="A314" s="1062">
        <v>313</v>
      </c>
      <c r="B314" t="s">
        <v>1353</v>
      </c>
      <c r="C314" t="s">
        <v>1397</v>
      </c>
      <c r="D314" t="s">
        <v>1398</v>
      </c>
    </row>
    <row r="315" spans="1:4">
      <c r="A315" s="1062">
        <v>314</v>
      </c>
      <c r="B315" t="s">
        <v>1353</v>
      </c>
      <c r="C315" t="s">
        <v>1399</v>
      </c>
      <c r="D315" t="s">
        <v>1400</v>
      </c>
    </row>
    <row r="316" spans="1:4">
      <c r="A316" s="1062">
        <v>315</v>
      </c>
      <c r="B316" t="s">
        <v>1353</v>
      </c>
      <c r="C316" t="s">
        <v>1401</v>
      </c>
      <c r="D316" t="s">
        <v>1402</v>
      </c>
    </row>
    <row r="317" spans="1:4">
      <c r="A317" s="1062">
        <v>316</v>
      </c>
      <c r="B317" t="s">
        <v>1353</v>
      </c>
      <c r="C317" t="s">
        <v>1403</v>
      </c>
      <c r="D317" t="s">
        <v>1404</v>
      </c>
    </row>
    <row r="318" spans="1:4">
      <c r="A318" s="1062">
        <v>317</v>
      </c>
      <c r="B318" t="s">
        <v>1353</v>
      </c>
      <c r="C318" t="s">
        <v>1405</v>
      </c>
      <c r="D318" t="s">
        <v>1406</v>
      </c>
    </row>
    <row r="319" spans="1:4">
      <c r="A319" s="1062">
        <v>318</v>
      </c>
      <c r="B319" t="s">
        <v>1353</v>
      </c>
      <c r="C319" t="s">
        <v>1407</v>
      </c>
      <c r="D319" t="s">
        <v>1408</v>
      </c>
    </row>
    <row r="320" spans="1:4">
      <c r="A320" s="1062">
        <v>319</v>
      </c>
      <c r="B320" t="s">
        <v>1353</v>
      </c>
      <c r="C320" t="s">
        <v>1409</v>
      </c>
      <c r="D320" t="s">
        <v>1410</v>
      </c>
    </row>
    <row r="321" spans="1:4">
      <c r="A321" s="1062">
        <v>320</v>
      </c>
      <c r="B321" t="s">
        <v>1353</v>
      </c>
      <c r="C321" t="s">
        <v>1411</v>
      </c>
      <c r="D321" t="s">
        <v>1412</v>
      </c>
    </row>
    <row r="322" spans="1:4">
      <c r="A322" s="1062">
        <v>321</v>
      </c>
      <c r="B322" t="s">
        <v>1353</v>
      </c>
      <c r="C322" t="s">
        <v>1413</v>
      </c>
      <c r="D322" t="s">
        <v>1414</v>
      </c>
    </row>
    <row r="323" spans="1:4">
      <c r="A323" s="1062">
        <v>322</v>
      </c>
      <c r="B323" t="s">
        <v>1353</v>
      </c>
      <c r="C323" t="s">
        <v>1415</v>
      </c>
      <c r="D323" t="s">
        <v>1416</v>
      </c>
    </row>
    <row r="324" spans="1:4">
      <c r="A324" s="1062">
        <v>323</v>
      </c>
      <c r="B324" t="s">
        <v>1417</v>
      </c>
      <c r="C324" t="s">
        <v>1419</v>
      </c>
      <c r="D324" t="s">
        <v>1420</v>
      </c>
    </row>
    <row r="325" spans="1:4">
      <c r="A325" s="1062">
        <v>324</v>
      </c>
      <c r="B325" t="s">
        <v>1417</v>
      </c>
      <c r="C325" t="s">
        <v>1421</v>
      </c>
      <c r="D325" t="s">
        <v>1422</v>
      </c>
    </row>
    <row r="326" spans="1:4">
      <c r="A326" s="1062">
        <v>325</v>
      </c>
      <c r="B326" t="s">
        <v>1417</v>
      </c>
      <c r="C326" t="s">
        <v>835</v>
      </c>
      <c r="D326" t="s">
        <v>1423</v>
      </c>
    </row>
    <row r="327" spans="1:4">
      <c r="A327" s="1062">
        <v>326</v>
      </c>
      <c r="B327" t="s">
        <v>1417</v>
      </c>
      <c r="C327" t="s">
        <v>1424</v>
      </c>
      <c r="D327" t="s">
        <v>1425</v>
      </c>
    </row>
    <row r="328" spans="1:4">
      <c r="A328" s="1062">
        <v>327</v>
      </c>
      <c r="B328" t="s">
        <v>1417</v>
      </c>
      <c r="C328" t="s">
        <v>1417</v>
      </c>
      <c r="D328" t="s">
        <v>1418</v>
      </c>
    </row>
    <row r="329" spans="1:4">
      <c r="A329" s="1062">
        <v>328</v>
      </c>
      <c r="B329" t="s">
        <v>1417</v>
      </c>
      <c r="C329" t="s">
        <v>1426</v>
      </c>
      <c r="D329" t="s">
        <v>1427</v>
      </c>
    </row>
    <row r="330" spans="1:4">
      <c r="A330" s="1062">
        <v>329</v>
      </c>
      <c r="B330" t="s">
        <v>1417</v>
      </c>
      <c r="C330" t="s">
        <v>1428</v>
      </c>
      <c r="D330" t="s">
        <v>1429</v>
      </c>
    </row>
    <row r="331" spans="1:4">
      <c r="A331" s="1062">
        <v>330</v>
      </c>
      <c r="B331" t="s">
        <v>1417</v>
      </c>
      <c r="C331" t="s">
        <v>1430</v>
      </c>
      <c r="D331" t="s">
        <v>1431</v>
      </c>
    </row>
    <row r="332" spans="1:4">
      <c r="A332" s="1062">
        <v>331</v>
      </c>
      <c r="B332" t="s">
        <v>1417</v>
      </c>
      <c r="C332" t="s">
        <v>1432</v>
      </c>
      <c r="D332" t="s">
        <v>1433</v>
      </c>
    </row>
    <row r="333" spans="1:4">
      <c r="A333" s="1062">
        <v>332</v>
      </c>
      <c r="B333" t="s">
        <v>1417</v>
      </c>
      <c r="C333" t="s">
        <v>1434</v>
      </c>
      <c r="D333" t="s">
        <v>1435</v>
      </c>
    </row>
    <row r="334" spans="1:4">
      <c r="A334" s="1062">
        <v>333</v>
      </c>
      <c r="B334" t="s">
        <v>1417</v>
      </c>
      <c r="C334" t="s">
        <v>1436</v>
      </c>
      <c r="D334" t="s">
        <v>1437</v>
      </c>
    </row>
    <row r="335" spans="1:4">
      <c r="A335" s="1062">
        <v>334</v>
      </c>
      <c r="B335" t="s">
        <v>1417</v>
      </c>
      <c r="C335" t="s">
        <v>1438</v>
      </c>
      <c r="D335" t="s">
        <v>1439</v>
      </c>
    </row>
    <row r="336" spans="1:4">
      <c r="A336" s="1062">
        <v>335</v>
      </c>
      <c r="B336" t="s">
        <v>1417</v>
      </c>
      <c r="C336" t="s">
        <v>1440</v>
      </c>
      <c r="D336" t="s">
        <v>1441</v>
      </c>
    </row>
    <row r="337" spans="1:4">
      <c r="A337" s="1062">
        <v>336</v>
      </c>
      <c r="B337" t="s">
        <v>1417</v>
      </c>
      <c r="C337" t="s">
        <v>1442</v>
      </c>
      <c r="D337" t="s">
        <v>1443</v>
      </c>
    </row>
    <row r="338" spans="1:4">
      <c r="A338" s="1062">
        <v>337</v>
      </c>
      <c r="B338" t="s">
        <v>1417</v>
      </c>
      <c r="C338" t="s">
        <v>1444</v>
      </c>
      <c r="D338" t="s">
        <v>1445</v>
      </c>
    </row>
    <row r="339" spans="1:4">
      <c r="A339" s="1062">
        <v>338</v>
      </c>
      <c r="B339" t="s">
        <v>1417</v>
      </c>
      <c r="C339" t="s">
        <v>1446</v>
      </c>
      <c r="D339" t="s">
        <v>1447</v>
      </c>
    </row>
    <row r="340" spans="1:4">
      <c r="A340" s="1062">
        <v>339</v>
      </c>
      <c r="B340" t="s">
        <v>1417</v>
      </c>
      <c r="C340" t="s">
        <v>1448</v>
      </c>
      <c r="D340" t="s">
        <v>1449</v>
      </c>
    </row>
    <row r="341" spans="1:4">
      <c r="A341" s="1062">
        <v>340</v>
      </c>
      <c r="B341" t="s">
        <v>1417</v>
      </c>
      <c r="C341" t="s">
        <v>1450</v>
      </c>
      <c r="D341" t="s">
        <v>1451</v>
      </c>
    </row>
    <row r="342" spans="1:4">
      <c r="A342" s="1062">
        <v>341</v>
      </c>
      <c r="B342" t="s">
        <v>1417</v>
      </c>
      <c r="C342" t="s">
        <v>1452</v>
      </c>
      <c r="D342" t="s">
        <v>1453</v>
      </c>
    </row>
    <row r="343" spans="1:4">
      <c r="A343" s="1062">
        <v>342</v>
      </c>
      <c r="B343" t="s">
        <v>1417</v>
      </c>
      <c r="C343" t="s">
        <v>1454</v>
      </c>
      <c r="D343" t="s">
        <v>1455</v>
      </c>
    </row>
    <row r="344" spans="1:4">
      <c r="A344" s="1062">
        <v>343</v>
      </c>
      <c r="B344" t="s">
        <v>1417</v>
      </c>
      <c r="C344" t="s">
        <v>1456</v>
      </c>
      <c r="D344" t="s">
        <v>1457</v>
      </c>
    </row>
    <row r="345" spans="1:4">
      <c r="A345" s="1062">
        <v>344</v>
      </c>
      <c r="B345" t="s">
        <v>1458</v>
      </c>
      <c r="C345" t="s">
        <v>1460</v>
      </c>
      <c r="D345" t="s">
        <v>1461</v>
      </c>
    </row>
    <row r="346" spans="1:4">
      <c r="A346" s="1062">
        <v>345</v>
      </c>
      <c r="B346" t="s">
        <v>1458</v>
      </c>
      <c r="C346" t="s">
        <v>1462</v>
      </c>
      <c r="D346" t="s">
        <v>1463</v>
      </c>
    </row>
    <row r="347" spans="1:4">
      <c r="A347" s="1062">
        <v>346</v>
      </c>
      <c r="B347" t="s">
        <v>1458</v>
      </c>
      <c r="C347" t="s">
        <v>1464</v>
      </c>
      <c r="D347" t="s">
        <v>1465</v>
      </c>
    </row>
    <row r="348" spans="1:4">
      <c r="A348" s="1062">
        <v>347</v>
      </c>
      <c r="B348" t="s">
        <v>1458</v>
      </c>
      <c r="C348" t="s">
        <v>1466</v>
      </c>
      <c r="D348" t="s">
        <v>1467</v>
      </c>
    </row>
    <row r="349" spans="1:4">
      <c r="A349" s="1062">
        <v>348</v>
      </c>
      <c r="B349" t="s">
        <v>1458</v>
      </c>
      <c r="C349" t="s">
        <v>1468</v>
      </c>
      <c r="D349" t="s">
        <v>1469</v>
      </c>
    </row>
    <row r="350" spans="1:4">
      <c r="A350" s="1062">
        <v>349</v>
      </c>
      <c r="B350" t="s">
        <v>1458</v>
      </c>
      <c r="C350" t="s">
        <v>1470</v>
      </c>
      <c r="D350" t="s">
        <v>1471</v>
      </c>
    </row>
    <row r="351" spans="1:4">
      <c r="A351" s="1062">
        <v>350</v>
      </c>
      <c r="B351" t="s">
        <v>1458</v>
      </c>
      <c r="C351" t="s">
        <v>1472</v>
      </c>
      <c r="D351" t="s">
        <v>1473</v>
      </c>
    </row>
    <row r="352" spans="1:4">
      <c r="A352" s="1062">
        <v>351</v>
      </c>
      <c r="B352" t="s">
        <v>1458</v>
      </c>
      <c r="C352" t="s">
        <v>1458</v>
      </c>
      <c r="D352" t="s">
        <v>1459</v>
      </c>
    </row>
    <row r="353" spans="1:4">
      <c r="A353" s="1062">
        <v>352</v>
      </c>
      <c r="B353" t="s">
        <v>1458</v>
      </c>
      <c r="C353" t="s">
        <v>1474</v>
      </c>
      <c r="D353" t="s">
        <v>1475</v>
      </c>
    </row>
    <row r="354" spans="1:4">
      <c r="A354" s="1062">
        <v>353</v>
      </c>
      <c r="B354" t="s">
        <v>1458</v>
      </c>
      <c r="C354" t="s">
        <v>1476</v>
      </c>
      <c r="D354" t="s">
        <v>1477</v>
      </c>
    </row>
    <row r="355" spans="1:4">
      <c r="A355" s="1062">
        <v>354</v>
      </c>
      <c r="B355" t="s">
        <v>1458</v>
      </c>
      <c r="C355" t="s">
        <v>1478</v>
      </c>
      <c r="D355" t="s">
        <v>1479</v>
      </c>
    </row>
    <row r="356" spans="1:4">
      <c r="A356" s="1062">
        <v>355</v>
      </c>
      <c r="B356" t="s">
        <v>1458</v>
      </c>
      <c r="C356" t="s">
        <v>1480</v>
      </c>
      <c r="D356" t="s">
        <v>1481</v>
      </c>
    </row>
    <row r="357" spans="1:4">
      <c r="A357" s="1062">
        <v>356</v>
      </c>
      <c r="B357" t="s">
        <v>1458</v>
      </c>
      <c r="C357" t="s">
        <v>1482</v>
      </c>
      <c r="D357" t="s">
        <v>1483</v>
      </c>
    </row>
    <row r="358" spans="1:4">
      <c r="A358" s="1062">
        <v>357</v>
      </c>
      <c r="B358" t="s">
        <v>1458</v>
      </c>
      <c r="C358" t="s">
        <v>1484</v>
      </c>
      <c r="D358" t="s">
        <v>1485</v>
      </c>
    </row>
    <row r="359" spans="1:4">
      <c r="A359" s="1062">
        <v>358</v>
      </c>
      <c r="B359" t="s">
        <v>1458</v>
      </c>
      <c r="C359" t="s">
        <v>1486</v>
      </c>
      <c r="D359" t="s">
        <v>1487</v>
      </c>
    </row>
    <row r="360" spans="1:4">
      <c r="A360" s="1062">
        <v>359</v>
      </c>
      <c r="B360" t="s">
        <v>1458</v>
      </c>
      <c r="C360" t="s">
        <v>1488</v>
      </c>
      <c r="D360" t="s">
        <v>1489</v>
      </c>
    </row>
    <row r="361" spans="1:4">
      <c r="A361" s="1062">
        <v>360</v>
      </c>
      <c r="B361" t="s">
        <v>1458</v>
      </c>
      <c r="C361" t="s">
        <v>1490</v>
      </c>
      <c r="D361" t="s">
        <v>1491</v>
      </c>
    </row>
    <row r="362" spans="1:4">
      <c r="A362" s="1062">
        <v>361</v>
      </c>
      <c r="B362" t="s">
        <v>1458</v>
      </c>
      <c r="C362" t="s">
        <v>1492</v>
      </c>
      <c r="D362" t="s">
        <v>1493</v>
      </c>
    </row>
    <row r="363" spans="1:4">
      <c r="A363" s="1062">
        <v>362</v>
      </c>
      <c r="B363" t="s">
        <v>1458</v>
      </c>
      <c r="C363" t="s">
        <v>1494</v>
      </c>
      <c r="D363" t="s">
        <v>1495</v>
      </c>
    </row>
    <row r="364" spans="1:4">
      <c r="A364" s="1062">
        <v>363</v>
      </c>
      <c r="B364" t="s">
        <v>1458</v>
      </c>
      <c r="C364" t="s">
        <v>1496</v>
      </c>
      <c r="D364" t="s">
        <v>1497</v>
      </c>
    </row>
    <row r="365" spans="1:4">
      <c r="A365" s="1062">
        <v>364</v>
      </c>
      <c r="B365" t="s">
        <v>1458</v>
      </c>
      <c r="C365" t="s">
        <v>1498</v>
      </c>
      <c r="D365" t="s">
        <v>1499</v>
      </c>
    </row>
    <row r="366" spans="1:4">
      <c r="A366" s="1062">
        <v>365</v>
      </c>
      <c r="B366" t="s">
        <v>1458</v>
      </c>
      <c r="C366" t="s">
        <v>1500</v>
      </c>
      <c r="D366" t="s">
        <v>1501</v>
      </c>
    </row>
    <row r="367" spans="1:4">
      <c r="A367" s="1062">
        <v>366</v>
      </c>
      <c r="B367" t="s">
        <v>1458</v>
      </c>
      <c r="C367" t="s">
        <v>1502</v>
      </c>
      <c r="D367" t="s">
        <v>1503</v>
      </c>
    </row>
    <row r="368" spans="1:4">
      <c r="A368" s="1062">
        <v>367</v>
      </c>
      <c r="B368" t="s">
        <v>1458</v>
      </c>
      <c r="C368" t="s">
        <v>1504</v>
      </c>
      <c r="D368" t="s">
        <v>1505</v>
      </c>
    </row>
    <row r="369" spans="1:4">
      <c r="A369" s="1062">
        <v>368</v>
      </c>
      <c r="B369" t="s">
        <v>1458</v>
      </c>
      <c r="C369" t="s">
        <v>1506</v>
      </c>
      <c r="D369" t="s">
        <v>1507</v>
      </c>
    </row>
    <row r="370" spans="1:4">
      <c r="A370" s="1062">
        <v>369</v>
      </c>
      <c r="B370" t="s">
        <v>1458</v>
      </c>
      <c r="C370" t="s">
        <v>1508</v>
      </c>
      <c r="D370" t="s">
        <v>1509</v>
      </c>
    </row>
    <row r="371" spans="1:4">
      <c r="A371" s="1062">
        <v>370</v>
      </c>
      <c r="B371" t="s">
        <v>1510</v>
      </c>
      <c r="C371" t="s">
        <v>1510</v>
      </c>
      <c r="D371" t="s">
        <v>1511</v>
      </c>
    </row>
    <row r="372" spans="1:4">
      <c r="A372" s="1062">
        <v>371</v>
      </c>
      <c r="B372" t="s">
        <v>1512</v>
      </c>
      <c r="C372" t="s">
        <v>1512</v>
      </c>
      <c r="D372" t="s">
        <v>1513</v>
      </c>
    </row>
    <row r="373" spans="1:4">
      <c r="A373" s="1062">
        <v>372</v>
      </c>
      <c r="B373" t="s">
        <v>1514</v>
      </c>
      <c r="C373" t="s">
        <v>1516</v>
      </c>
      <c r="D373" t="s">
        <v>1517</v>
      </c>
    </row>
    <row r="374" spans="1:4">
      <c r="A374" s="1062">
        <v>373</v>
      </c>
      <c r="B374" t="s">
        <v>1514</v>
      </c>
      <c r="C374" t="s">
        <v>1518</v>
      </c>
      <c r="D374" t="s">
        <v>1519</v>
      </c>
    </row>
    <row r="375" spans="1:4">
      <c r="A375" s="1062">
        <v>374</v>
      </c>
      <c r="B375" t="s">
        <v>1514</v>
      </c>
      <c r="C375" t="s">
        <v>1520</v>
      </c>
      <c r="D375" t="s">
        <v>1521</v>
      </c>
    </row>
    <row r="376" spans="1:4">
      <c r="A376" s="1062">
        <v>375</v>
      </c>
      <c r="B376" t="s">
        <v>1514</v>
      </c>
      <c r="C376" t="s">
        <v>1522</v>
      </c>
      <c r="D376" t="s">
        <v>1523</v>
      </c>
    </row>
    <row r="377" spans="1:4">
      <c r="A377" s="1062">
        <v>376</v>
      </c>
      <c r="B377" t="s">
        <v>1514</v>
      </c>
      <c r="C377" t="s">
        <v>1514</v>
      </c>
      <c r="D377" t="s">
        <v>1515</v>
      </c>
    </row>
    <row r="378" spans="1:4">
      <c r="A378" s="1062">
        <v>377</v>
      </c>
      <c r="B378" t="s">
        <v>1514</v>
      </c>
      <c r="C378" t="s">
        <v>1524</v>
      </c>
      <c r="D378" t="s">
        <v>1525</v>
      </c>
    </row>
    <row r="379" spans="1:4">
      <c r="A379" s="1062">
        <v>378</v>
      </c>
      <c r="B379" t="s">
        <v>1514</v>
      </c>
      <c r="C379" t="s">
        <v>1526</v>
      </c>
      <c r="D379" t="s">
        <v>1527</v>
      </c>
    </row>
    <row r="380" spans="1:4">
      <c r="A380" s="1062">
        <v>379</v>
      </c>
      <c r="B380" t="s">
        <v>1514</v>
      </c>
      <c r="C380" t="s">
        <v>1528</v>
      </c>
      <c r="D380" t="s">
        <v>1529</v>
      </c>
    </row>
    <row r="381" spans="1:4">
      <c r="A381" s="1062">
        <v>380</v>
      </c>
      <c r="B381" t="s">
        <v>1514</v>
      </c>
      <c r="C381" t="s">
        <v>1530</v>
      </c>
      <c r="D381" t="s">
        <v>1531</v>
      </c>
    </row>
    <row r="382" spans="1:4">
      <c r="A382" s="1062">
        <v>381</v>
      </c>
      <c r="B382" t="s">
        <v>1514</v>
      </c>
      <c r="C382" t="s">
        <v>1532</v>
      </c>
      <c r="D382" t="s">
        <v>1533</v>
      </c>
    </row>
    <row r="383" spans="1:4">
      <c r="A383" s="1062">
        <v>382</v>
      </c>
      <c r="B383" t="s">
        <v>1514</v>
      </c>
      <c r="C383" t="s">
        <v>1534</v>
      </c>
      <c r="D383" t="s">
        <v>1535</v>
      </c>
    </row>
    <row r="384" spans="1:4">
      <c r="A384" s="1062">
        <v>383</v>
      </c>
      <c r="B384" t="s">
        <v>1514</v>
      </c>
      <c r="C384" t="s">
        <v>1536</v>
      </c>
      <c r="D384" t="s">
        <v>1537</v>
      </c>
    </row>
    <row r="385" spans="1:4">
      <c r="A385" s="1062">
        <v>384</v>
      </c>
      <c r="B385" t="s">
        <v>1514</v>
      </c>
      <c r="C385" t="s">
        <v>1538</v>
      </c>
      <c r="D385" t="s">
        <v>1539</v>
      </c>
    </row>
    <row r="386" spans="1:4">
      <c r="A386" s="1062">
        <v>385</v>
      </c>
      <c r="B386" t="s">
        <v>1514</v>
      </c>
      <c r="C386" t="s">
        <v>1540</v>
      </c>
      <c r="D386" t="s">
        <v>1541</v>
      </c>
    </row>
    <row r="387" spans="1:4">
      <c r="A387" s="1062">
        <v>386</v>
      </c>
      <c r="B387" t="s">
        <v>1514</v>
      </c>
      <c r="C387" t="s">
        <v>1542</v>
      </c>
      <c r="D387" t="s">
        <v>1543</v>
      </c>
    </row>
    <row r="388" spans="1:4">
      <c r="A388" s="1062">
        <v>387</v>
      </c>
      <c r="B388" t="s">
        <v>1514</v>
      </c>
      <c r="C388" t="s">
        <v>1544</v>
      </c>
      <c r="D388" t="s">
        <v>1545</v>
      </c>
    </row>
    <row r="389" spans="1:4">
      <c r="A389" s="1062">
        <v>388</v>
      </c>
      <c r="B389" t="s">
        <v>1514</v>
      </c>
      <c r="C389" t="s">
        <v>1546</v>
      </c>
      <c r="D389" t="s">
        <v>1547</v>
      </c>
    </row>
    <row r="390" spans="1:4">
      <c r="A390" s="1062">
        <v>389</v>
      </c>
      <c r="B390" t="s">
        <v>1514</v>
      </c>
      <c r="C390" t="s">
        <v>1548</v>
      </c>
      <c r="D390" t="s">
        <v>1549</v>
      </c>
    </row>
    <row r="391" spans="1:4">
      <c r="A391" s="1062">
        <v>390</v>
      </c>
      <c r="B391" t="s">
        <v>1514</v>
      </c>
      <c r="C391" t="s">
        <v>1550</v>
      </c>
      <c r="D391" t="s">
        <v>1551</v>
      </c>
    </row>
    <row r="392" spans="1:4">
      <c r="A392" s="1062">
        <v>391</v>
      </c>
      <c r="B392" t="s">
        <v>1514</v>
      </c>
      <c r="C392" t="s">
        <v>1552</v>
      </c>
      <c r="D392" t="s">
        <v>1553</v>
      </c>
    </row>
    <row r="393" spans="1:4">
      <c r="A393" s="1062">
        <v>392</v>
      </c>
      <c r="B393" t="s">
        <v>1554</v>
      </c>
      <c r="C393" t="s">
        <v>1068</v>
      </c>
      <c r="D393" t="s">
        <v>1556</v>
      </c>
    </row>
    <row r="394" spans="1:4">
      <c r="A394" s="1062">
        <v>393</v>
      </c>
      <c r="B394" t="s">
        <v>1554</v>
      </c>
      <c r="C394" t="s">
        <v>1557</v>
      </c>
      <c r="D394" t="s">
        <v>1558</v>
      </c>
    </row>
    <row r="395" spans="1:4">
      <c r="A395" s="1062">
        <v>394</v>
      </c>
      <c r="B395" t="s">
        <v>1554</v>
      </c>
      <c r="C395" t="s">
        <v>1559</v>
      </c>
      <c r="D395" t="s">
        <v>1560</v>
      </c>
    </row>
    <row r="396" spans="1:4">
      <c r="A396" s="1062">
        <v>395</v>
      </c>
      <c r="B396" t="s">
        <v>1554</v>
      </c>
      <c r="C396" t="s">
        <v>1561</v>
      </c>
      <c r="D396" t="s">
        <v>1562</v>
      </c>
    </row>
    <row r="397" spans="1:4">
      <c r="A397" s="1062">
        <v>396</v>
      </c>
      <c r="B397" t="s">
        <v>1554</v>
      </c>
      <c r="C397" t="s">
        <v>1563</v>
      </c>
      <c r="D397" t="s">
        <v>1564</v>
      </c>
    </row>
    <row r="398" spans="1:4">
      <c r="A398" s="1062">
        <v>397</v>
      </c>
      <c r="B398" t="s">
        <v>1554</v>
      </c>
      <c r="C398" t="s">
        <v>1565</v>
      </c>
      <c r="D398" t="s">
        <v>1566</v>
      </c>
    </row>
    <row r="399" spans="1:4">
      <c r="A399" s="1062">
        <v>398</v>
      </c>
      <c r="B399" t="s">
        <v>1554</v>
      </c>
      <c r="C399" t="s">
        <v>1554</v>
      </c>
      <c r="D399" t="s">
        <v>1555</v>
      </c>
    </row>
    <row r="400" spans="1:4">
      <c r="A400" s="1062">
        <v>399</v>
      </c>
      <c r="B400" t="s">
        <v>1554</v>
      </c>
      <c r="C400" t="s">
        <v>1567</v>
      </c>
      <c r="D400" t="s">
        <v>1568</v>
      </c>
    </row>
    <row r="401" spans="1:4">
      <c r="A401" s="1062">
        <v>400</v>
      </c>
      <c r="B401" t="s">
        <v>1554</v>
      </c>
      <c r="C401" t="s">
        <v>1569</v>
      </c>
      <c r="D401" t="s">
        <v>1570</v>
      </c>
    </row>
    <row r="402" spans="1:4">
      <c r="A402" s="1062">
        <v>401</v>
      </c>
      <c r="B402" t="s">
        <v>1554</v>
      </c>
      <c r="C402" t="s">
        <v>1571</v>
      </c>
      <c r="D402" t="s">
        <v>1572</v>
      </c>
    </row>
    <row r="403" spans="1:4">
      <c r="A403" s="1062">
        <v>402</v>
      </c>
      <c r="B403" t="s">
        <v>1554</v>
      </c>
      <c r="C403" t="s">
        <v>1573</v>
      </c>
      <c r="D403" t="s">
        <v>1574</v>
      </c>
    </row>
    <row r="404" spans="1:4">
      <c r="A404" s="1062">
        <v>403</v>
      </c>
      <c r="B404" t="s">
        <v>1554</v>
      </c>
      <c r="C404" t="s">
        <v>1575</v>
      </c>
      <c r="D404" t="s">
        <v>1576</v>
      </c>
    </row>
    <row r="405" spans="1:4">
      <c r="A405" s="1062">
        <v>404</v>
      </c>
      <c r="B405" t="s">
        <v>1554</v>
      </c>
      <c r="C405" t="s">
        <v>1577</v>
      </c>
      <c r="D405" t="s">
        <v>1578</v>
      </c>
    </row>
    <row r="406" spans="1:4">
      <c r="A406" s="1062">
        <v>405</v>
      </c>
      <c r="B406" t="s">
        <v>1554</v>
      </c>
      <c r="C406" t="s">
        <v>1579</v>
      </c>
      <c r="D406" t="s">
        <v>1580</v>
      </c>
    </row>
    <row r="407" spans="1:4">
      <c r="A407" s="1062">
        <v>406</v>
      </c>
      <c r="B407" t="s">
        <v>1554</v>
      </c>
      <c r="C407" t="s">
        <v>1581</v>
      </c>
      <c r="D407" t="s">
        <v>1582</v>
      </c>
    </row>
    <row r="408" spans="1:4">
      <c r="A408" s="1062">
        <v>407</v>
      </c>
      <c r="B408" t="s">
        <v>1554</v>
      </c>
      <c r="C408" t="s">
        <v>1583</v>
      </c>
      <c r="D408" t="s">
        <v>1584</v>
      </c>
    </row>
    <row r="409" spans="1:4">
      <c r="A409" s="1062">
        <v>408</v>
      </c>
      <c r="B409" t="s">
        <v>1554</v>
      </c>
      <c r="C409" t="s">
        <v>1585</v>
      </c>
      <c r="D409" t="s">
        <v>1586</v>
      </c>
    </row>
    <row r="410" spans="1:4">
      <c r="A410" s="1062">
        <v>409</v>
      </c>
      <c r="B410" t="s">
        <v>1587</v>
      </c>
      <c r="C410" t="s">
        <v>1589</v>
      </c>
      <c r="D410" t="s">
        <v>1590</v>
      </c>
    </row>
    <row r="411" spans="1:4">
      <c r="A411" s="1062">
        <v>410</v>
      </c>
      <c r="B411" t="s">
        <v>1587</v>
      </c>
      <c r="C411" t="s">
        <v>1591</v>
      </c>
      <c r="D411" t="s">
        <v>1592</v>
      </c>
    </row>
    <row r="412" spans="1:4">
      <c r="A412" s="1062">
        <v>411</v>
      </c>
      <c r="B412" t="s">
        <v>1587</v>
      </c>
      <c r="C412" t="s">
        <v>1593</v>
      </c>
      <c r="D412" t="s">
        <v>1594</v>
      </c>
    </row>
    <row r="413" spans="1:4">
      <c r="A413" s="1062">
        <v>412</v>
      </c>
      <c r="B413" t="s">
        <v>1587</v>
      </c>
      <c r="C413" t="s">
        <v>1595</v>
      </c>
      <c r="D413" t="s">
        <v>1596</v>
      </c>
    </row>
    <row r="414" spans="1:4">
      <c r="A414" s="1062">
        <v>413</v>
      </c>
      <c r="B414" t="s">
        <v>1587</v>
      </c>
      <c r="C414" t="s">
        <v>1597</v>
      </c>
      <c r="D414" t="s">
        <v>1598</v>
      </c>
    </row>
    <row r="415" spans="1:4">
      <c r="A415" s="1062">
        <v>414</v>
      </c>
      <c r="B415" t="s">
        <v>1587</v>
      </c>
      <c r="C415" t="s">
        <v>1599</v>
      </c>
      <c r="D415" t="s">
        <v>1600</v>
      </c>
    </row>
    <row r="416" spans="1:4">
      <c r="A416" s="1062">
        <v>415</v>
      </c>
      <c r="B416" t="s">
        <v>1587</v>
      </c>
      <c r="C416" t="s">
        <v>1601</v>
      </c>
      <c r="D416" t="s">
        <v>1602</v>
      </c>
    </row>
    <row r="417" spans="1:4">
      <c r="A417" s="1062">
        <v>416</v>
      </c>
      <c r="B417" t="s">
        <v>1587</v>
      </c>
      <c r="C417" t="s">
        <v>1603</v>
      </c>
      <c r="D417" t="s">
        <v>1604</v>
      </c>
    </row>
    <row r="418" spans="1:4">
      <c r="A418" s="1062">
        <v>417</v>
      </c>
      <c r="B418" t="s">
        <v>1587</v>
      </c>
      <c r="C418" t="s">
        <v>1605</v>
      </c>
      <c r="D418" t="s">
        <v>1606</v>
      </c>
    </row>
    <row r="419" spans="1:4">
      <c r="A419" s="1062">
        <v>418</v>
      </c>
      <c r="B419" t="s">
        <v>1587</v>
      </c>
      <c r="C419" t="s">
        <v>1607</v>
      </c>
      <c r="D419" t="s">
        <v>1608</v>
      </c>
    </row>
    <row r="420" spans="1:4">
      <c r="A420" s="1062">
        <v>419</v>
      </c>
      <c r="B420" t="s">
        <v>1587</v>
      </c>
      <c r="C420" t="s">
        <v>1609</v>
      </c>
      <c r="D420" t="s">
        <v>1610</v>
      </c>
    </row>
    <row r="421" spans="1:4">
      <c r="A421" s="1062">
        <v>420</v>
      </c>
      <c r="B421" t="s">
        <v>1587</v>
      </c>
      <c r="C421" t="s">
        <v>1587</v>
      </c>
      <c r="D421" t="s">
        <v>1588</v>
      </c>
    </row>
    <row r="422" spans="1:4">
      <c r="A422" s="1062">
        <v>421</v>
      </c>
      <c r="B422" t="s">
        <v>1587</v>
      </c>
      <c r="C422" t="s">
        <v>1611</v>
      </c>
      <c r="D422" t="s">
        <v>1612</v>
      </c>
    </row>
    <row r="423" spans="1:4">
      <c r="A423" s="1062">
        <v>422</v>
      </c>
      <c r="B423" t="s">
        <v>1587</v>
      </c>
      <c r="C423" t="s">
        <v>1613</v>
      </c>
      <c r="D423" t="s">
        <v>1614</v>
      </c>
    </row>
    <row r="424" spans="1:4">
      <c r="A424" s="1062">
        <v>423</v>
      </c>
      <c r="B424" t="s">
        <v>1587</v>
      </c>
      <c r="C424" t="s">
        <v>1615</v>
      </c>
      <c r="D424" t="s">
        <v>1616</v>
      </c>
    </row>
    <row r="425" spans="1:4">
      <c r="A425" s="1062">
        <v>424</v>
      </c>
      <c r="B425" t="s">
        <v>1587</v>
      </c>
      <c r="C425" t="s">
        <v>1262</v>
      </c>
      <c r="D425" t="s">
        <v>1617</v>
      </c>
    </row>
    <row r="426" spans="1:4">
      <c r="A426" s="1062">
        <v>425</v>
      </c>
      <c r="B426" t="s">
        <v>1587</v>
      </c>
      <c r="C426" t="s">
        <v>1618</v>
      </c>
      <c r="D426" t="s">
        <v>1619</v>
      </c>
    </row>
    <row r="427" spans="1:4">
      <c r="A427" s="1062">
        <v>426</v>
      </c>
      <c r="B427" t="s">
        <v>1587</v>
      </c>
      <c r="C427" t="s">
        <v>1620</v>
      </c>
      <c r="D427" t="s">
        <v>1621</v>
      </c>
    </row>
    <row r="428" spans="1:4">
      <c r="A428" s="1062">
        <v>427</v>
      </c>
      <c r="B428" t="s">
        <v>1587</v>
      </c>
      <c r="C428" t="s">
        <v>1622</v>
      </c>
      <c r="D428" t="s">
        <v>1623</v>
      </c>
    </row>
    <row r="429" spans="1:4">
      <c r="A429" s="1062">
        <v>428</v>
      </c>
      <c r="B429" t="s">
        <v>1587</v>
      </c>
      <c r="C429" t="s">
        <v>1624</v>
      </c>
      <c r="D429" t="s">
        <v>1625</v>
      </c>
    </row>
    <row r="430" spans="1:4">
      <c r="A430" s="1062">
        <v>429</v>
      </c>
      <c r="B430" t="s">
        <v>1587</v>
      </c>
      <c r="C430" t="s">
        <v>1626</v>
      </c>
      <c r="D430" t="s">
        <v>1627</v>
      </c>
    </row>
    <row r="431" spans="1:4">
      <c r="A431" s="1062">
        <v>430</v>
      </c>
      <c r="B431" t="s">
        <v>1587</v>
      </c>
      <c r="C431" t="s">
        <v>1628</v>
      </c>
      <c r="D431" t="s">
        <v>1629</v>
      </c>
    </row>
    <row r="432" spans="1:4">
      <c r="A432" s="1062">
        <v>431</v>
      </c>
      <c r="B432" t="s">
        <v>1587</v>
      </c>
      <c r="C432" t="s">
        <v>869</v>
      </c>
      <c r="D432" t="s">
        <v>1630</v>
      </c>
    </row>
    <row r="433" spans="1:4">
      <c r="A433" s="1062">
        <v>432</v>
      </c>
      <c r="B433" t="s">
        <v>1587</v>
      </c>
      <c r="C433" t="s">
        <v>1631</v>
      </c>
      <c r="D433" t="s">
        <v>1632</v>
      </c>
    </row>
    <row r="434" spans="1:4">
      <c r="A434" s="1062">
        <v>433</v>
      </c>
      <c r="B434" t="s">
        <v>1633</v>
      </c>
      <c r="C434" t="s">
        <v>1635</v>
      </c>
      <c r="D434" t="s">
        <v>1636</v>
      </c>
    </row>
    <row r="435" spans="1:4">
      <c r="A435" s="1062">
        <v>434</v>
      </c>
      <c r="B435" t="s">
        <v>1633</v>
      </c>
      <c r="C435" t="s">
        <v>1637</v>
      </c>
      <c r="D435" t="s">
        <v>1638</v>
      </c>
    </row>
    <row r="436" spans="1:4">
      <c r="A436" s="1062">
        <v>435</v>
      </c>
      <c r="B436" t="s">
        <v>1633</v>
      </c>
      <c r="C436" t="s">
        <v>1639</v>
      </c>
      <c r="D436" t="s">
        <v>1640</v>
      </c>
    </row>
    <row r="437" spans="1:4">
      <c r="A437" s="1062">
        <v>436</v>
      </c>
      <c r="B437" t="s">
        <v>1633</v>
      </c>
      <c r="C437" t="s">
        <v>1641</v>
      </c>
      <c r="D437" t="s">
        <v>1642</v>
      </c>
    </row>
    <row r="438" spans="1:4">
      <c r="A438" s="1062">
        <v>437</v>
      </c>
      <c r="B438" t="s">
        <v>1633</v>
      </c>
      <c r="C438" t="s">
        <v>1643</v>
      </c>
      <c r="D438" t="s">
        <v>1644</v>
      </c>
    </row>
    <row r="439" spans="1:4">
      <c r="A439" s="1062">
        <v>438</v>
      </c>
      <c r="B439" t="s">
        <v>1633</v>
      </c>
      <c r="C439" t="s">
        <v>1645</v>
      </c>
      <c r="D439" t="s">
        <v>1646</v>
      </c>
    </row>
    <row r="440" spans="1:4">
      <c r="A440" s="1062">
        <v>439</v>
      </c>
      <c r="B440" t="s">
        <v>1633</v>
      </c>
      <c r="C440" t="s">
        <v>1647</v>
      </c>
      <c r="D440" t="s">
        <v>1648</v>
      </c>
    </row>
    <row r="441" spans="1:4">
      <c r="A441" s="1062">
        <v>440</v>
      </c>
      <c r="B441" t="s">
        <v>1633</v>
      </c>
      <c r="C441" t="s">
        <v>1649</v>
      </c>
      <c r="D441" t="s">
        <v>1650</v>
      </c>
    </row>
    <row r="442" spans="1:4">
      <c r="A442" s="1062">
        <v>441</v>
      </c>
      <c r="B442" t="s">
        <v>1633</v>
      </c>
      <c r="C442" t="s">
        <v>1651</v>
      </c>
      <c r="D442" t="s">
        <v>1652</v>
      </c>
    </row>
    <row r="443" spans="1:4">
      <c r="A443" s="1062">
        <v>442</v>
      </c>
      <c r="B443" t="s">
        <v>1633</v>
      </c>
      <c r="C443" t="s">
        <v>1633</v>
      </c>
      <c r="D443" t="s">
        <v>1634</v>
      </c>
    </row>
    <row r="444" spans="1:4">
      <c r="A444" s="1062">
        <v>443</v>
      </c>
      <c r="B444" t="s">
        <v>1633</v>
      </c>
      <c r="C444" t="s">
        <v>1653</v>
      </c>
      <c r="D444" t="s">
        <v>1654</v>
      </c>
    </row>
    <row r="445" spans="1:4">
      <c r="A445" s="1062">
        <v>444</v>
      </c>
      <c r="B445" t="s">
        <v>1633</v>
      </c>
      <c r="C445" t="s">
        <v>1655</v>
      </c>
      <c r="D445" t="s">
        <v>1656</v>
      </c>
    </row>
    <row r="446" spans="1:4">
      <c r="A446" s="1062">
        <v>445</v>
      </c>
      <c r="B446" t="s">
        <v>1633</v>
      </c>
      <c r="C446" t="s">
        <v>1657</v>
      </c>
      <c r="D446" t="s">
        <v>1658</v>
      </c>
    </row>
    <row r="447" spans="1:4">
      <c r="A447" s="1062">
        <v>446</v>
      </c>
      <c r="B447" t="s">
        <v>1633</v>
      </c>
      <c r="C447" t="s">
        <v>1659</v>
      </c>
      <c r="D447" t="s">
        <v>1660</v>
      </c>
    </row>
    <row r="448" spans="1:4">
      <c r="A448" s="1062">
        <v>447</v>
      </c>
      <c r="B448" t="s">
        <v>1633</v>
      </c>
      <c r="C448" t="s">
        <v>1661</v>
      </c>
      <c r="D448" t="s">
        <v>1662</v>
      </c>
    </row>
    <row r="449" spans="1:4">
      <c r="A449" s="1062">
        <v>448</v>
      </c>
      <c r="B449" t="s">
        <v>1633</v>
      </c>
      <c r="C449" t="s">
        <v>1663</v>
      </c>
      <c r="D449" t="s">
        <v>1664</v>
      </c>
    </row>
    <row r="450" spans="1:4">
      <c r="A450" s="1062">
        <v>449</v>
      </c>
      <c r="B450" t="s">
        <v>1633</v>
      </c>
      <c r="C450" t="s">
        <v>1395</v>
      </c>
      <c r="D450" t="s">
        <v>1665</v>
      </c>
    </row>
    <row r="451" spans="1:4">
      <c r="A451" s="1062">
        <v>450</v>
      </c>
      <c r="B451" t="s">
        <v>1633</v>
      </c>
      <c r="C451" t="s">
        <v>1446</v>
      </c>
      <c r="D451" t="s">
        <v>1666</v>
      </c>
    </row>
    <row r="452" spans="1:4">
      <c r="A452" s="1062">
        <v>451</v>
      </c>
      <c r="B452" t="s">
        <v>1633</v>
      </c>
      <c r="C452" t="s">
        <v>1667</v>
      </c>
      <c r="D452" t="s">
        <v>1668</v>
      </c>
    </row>
    <row r="453" spans="1:4">
      <c r="A453" s="1062">
        <v>452</v>
      </c>
      <c r="B453" t="s">
        <v>1633</v>
      </c>
      <c r="C453" t="s">
        <v>1669</v>
      </c>
      <c r="D453" t="s">
        <v>1670</v>
      </c>
    </row>
    <row r="454" spans="1:4">
      <c r="A454" s="1062">
        <v>453</v>
      </c>
      <c r="B454" t="s">
        <v>1633</v>
      </c>
      <c r="C454" t="s">
        <v>1671</v>
      </c>
      <c r="D454" t="s">
        <v>1672</v>
      </c>
    </row>
    <row r="455" spans="1:4">
      <c r="A455" s="1062">
        <v>454</v>
      </c>
      <c r="B455" t="s">
        <v>1633</v>
      </c>
      <c r="C455" t="s">
        <v>1673</v>
      </c>
      <c r="D455" t="s">
        <v>1674</v>
      </c>
    </row>
    <row r="456" spans="1:4">
      <c r="A456" s="1062">
        <v>455</v>
      </c>
      <c r="B456" t="s">
        <v>1633</v>
      </c>
      <c r="C456" t="s">
        <v>1675</v>
      </c>
      <c r="D456" t="s">
        <v>1676</v>
      </c>
    </row>
    <row r="457" spans="1:4">
      <c r="A457" s="1062">
        <v>456</v>
      </c>
      <c r="B457" t="s">
        <v>1633</v>
      </c>
      <c r="C457" t="s">
        <v>1677</v>
      </c>
      <c r="D457" t="s">
        <v>1678</v>
      </c>
    </row>
    <row r="458" spans="1:4">
      <c r="A458" s="1062">
        <v>457</v>
      </c>
      <c r="B458" t="s">
        <v>1633</v>
      </c>
      <c r="C458" t="s">
        <v>1679</v>
      </c>
      <c r="D458" t="s">
        <v>1680</v>
      </c>
    </row>
    <row r="459" spans="1:4">
      <c r="A459" s="1062">
        <v>458</v>
      </c>
      <c r="B459" t="s">
        <v>1681</v>
      </c>
      <c r="C459" t="s">
        <v>1683</v>
      </c>
      <c r="D459" t="s">
        <v>1684</v>
      </c>
    </row>
    <row r="460" spans="1:4">
      <c r="A460" s="1062">
        <v>459</v>
      </c>
      <c r="B460" t="s">
        <v>1681</v>
      </c>
      <c r="C460" t="s">
        <v>1685</v>
      </c>
      <c r="D460" t="s">
        <v>1686</v>
      </c>
    </row>
    <row r="461" spans="1:4">
      <c r="A461" s="1062">
        <v>460</v>
      </c>
      <c r="B461" t="s">
        <v>1681</v>
      </c>
      <c r="C461" t="s">
        <v>1687</v>
      </c>
      <c r="D461" t="s">
        <v>1688</v>
      </c>
    </row>
    <row r="462" spans="1:4">
      <c r="A462" s="1062">
        <v>461</v>
      </c>
      <c r="B462" t="s">
        <v>1681</v>
      </c>
      <c r="C462" t="s">
        <v>1689</v>
      </c>
      <c r="D462" t="s">
        <v>1690</v>
      </c>
    </row>
    <row r="463" spans="1:4">
      <c r="A463" s="1062">
        <v>462</v>
      </c>
      <c r="B463" t="s">
        <v>1681</v>
      </c>
      <c r="C463" t="s">
        <v>1691</v>
      </c>
      <c r="D463" t="s">
        <v>1692</v>
      </c>
    </row>
    <row r="464" spans="1:4">
      <c r="A464" s="1062">
        <v>463</v>
      </c>
      <c r="B464" t="s">
        <v>1681</v>
      </c>
      <c r="C464" t="s">
        <v>1681</v>
      </c>
      <c r="D464" t="s">
        <v>1682</v>
      </c>
    </row>
    <row r="465" spans="1:4">
      <c r="A465" s="1062">
        <v>464</v>
      </c>
      <c r="B465" t="s">
        <v>1681</v>
      </c>
      <c r="C465" t="s">
        <v>1693</v>
      </c>
      <c r="D465" t="s">
        <v>1694</v>
      </c>
    </row>
    <row r="466" spans="1:4">
      <c r="A466" s="1062">
        <v>465</v>
      </c>
      <c r="B466" t="s">
        <v>1681</v>
      </c>
      <c r="C466" t="s">
        <v>1695</v>
      </c>
      <c r="D466" t="s">
        <v>1696</v>
      </c>
    </row>
    <row r="467" spans="1:4">
      <c r="A467" s="1062">
        <v>466</v>
      </c>
      <c r="B467" t="s">
        <v>1681</v>
      </c>
      <c r="C467" t="s">
        <v>1697</v>
      </c>
      <c r="D467" t="s">
        <v>1698</v>
      </c>
    </row>
    <row r="468" spans="1:4">
      <c r="A468" s="1062">
        <v>467</v>
      </c>
      <c r="B468" t="s">
        <v>1681</v>
      </c>
      <c r="C468" t="s">
        <v>1699</v>
      </c>
      <c r="D468" t="s">
        <v>1700</v>
      </c>
    </row>
    <row r="469" spans="1:4">
      <c r="A469" s="1062">
        <v>468</v>
      </c>
      <c r="B469" t="s">
        <v>1681</v>
      </c>
      <c r="C469" t="s">
        <v>1701</v>
      </c>
      <c r="D469" t="s">
        <v>1702</v>
      </c>
    </row>
    <row r="470" spans="1:4">
      <c r="A470" s="1062">
        <v>469</v>
      </c>
      <c r="B470" t="s">
        <v>1681</v>
      </c>
      <c r="C470" t="s">
        <v>1703</v>
      </c>
      <c r="D470" t="s">
        <v>1704</v>
      </c>
    </row>
    <row r="471" spans="1:4">
      <c r="A471" s="1062">
        <v>470</v>
      </c>
      <c r="B471" t="s">
        <v>1681</v>
      </c>
      <c r="C471" t="s">
        <v>1705</v>
      </c>
      <c r="D471" t="s">
        <v>1706</v>
      </c>
    </row>
    <row r="472" spans="1:4">
      <c r="A472" s="1062">
        <v>471</v>
      </c>
      <c r="B472" t="s">
        <v>1681</v>
      </c>
      <c r="C472" t="s">
        <v>1707</v>
      </c>
      <c r="D472" t="s">
        <v>1708</v>
      </c>
    </row>
    <row r="473" spans="1:4">
      <c r="A473" s="1062">
        <v>472</v>
      </c>
      <c r="B473" t="s">
        <v>1681</v>
      </c>
      <c r="C473" t="s">
        <v>1709</v>
      </c>
      <c r="D473" t="s">
        <v>1710</v>
      </c>
    </row>
    <row r="474" spans="1:4">
      <c r="A474" s="1062">
        <v>473</v>
      </c>
      <c r="B474" t="s">
        <v>1681</v>
      </c>
      <c r="C474" t="s">
        <v>1711</v>
      </c>
      <c r="D474" t="s">
        <v>1712</v>
      </c>
    </row>
    <row r="475" spans="1:4">
      <c r="A475" s="1062">
        <v>474</v>
      </c>
      <c r="B475" t="s">
        <v>1681</v>
      </c>
      <c r="C475" t="s">
        <v>1713</v>
      </c>
      <c r="D475" t="s">
        <v>1714</v>
      </c>
    </row>
    <row r="476" spans="1:4">
      <c r="A476" s="1062">
        <v>475</v>
      </c>
      <c r="B476" t="s">
        <v>1681</v>
      </c>
      <c r="C476" t="s">
        <v>1715</v>
      </c>
      <c r="D476" t="s">
        <v>1716</v>
      </c>
    </row>
    <row r="477" spans="1:4">
      <c r="A477" s="1062">
        <v>476</v>
      </c>
      <c r="B477" t="s">
        <v>1717</v>
      </c>
      <c r="C477" t="s">
        <v>831</v>
      </c>
      <c r="D477" t="s">
        <v>1719</v>
      </c>
    </row>
    <row r="478" spans="1:4">
      <c r="A478" s="1062">
        <v>477</v>
      </c>
      <c r="B478" t="s">
        <v>1717</v>
      </c>
      <c r="C478" t="s">
        <v>1720</v>
      </c>
      <c r="D478" t="s">
        <v>1721</v>
      </c>
    </row>
    <row r="479" spans="1:4">
      <c r="A479" s="1062">
        <v>478</v>
      </c>
      <c r="B479" t="s">
        <v>1717</v>
      </c>
      <c r="C479" t="s">
        <v>1722</v>
      </c>
      <c r="D479" t="s">
        <v>1723</v>
      </c>
    </row>
    <row r="480" spans="1:4">
      <c r="A480" s="1062">
        <v>479</v>
      </c>
      <c r="B480" t="s">
        <v>1717</v>
      </c>
      <c r="C480" t="s">
        <v>1724</v>
      </c>
      <c r="D480" t="s">
        <v>1725</v>
      </c>
    </row>
    <row r="481" spans="1:4">
      <c r="A481" s="1062">
        <v>480</v>
      </c>
      <c r="B481" t="s">
        <v>1717</v>
      </c>
      <c r="C481" t="s">
        <v>1726</v>
      </c>
      <c r="D481" t="s">
        <v>1727</v>
      </c>
    </row>
    <row r="482" spans="1:4">
      <c r="A482" s="1062">
        <v>481</v>
      </c>
      <c r="B482" t="s">
        <v>1717</v>
      </c>
      <c r="C482" t="s">
        <v>1728</v>
      </c>
      <c r="D482" t="s">
        <v>1729</v>
      </c>
    </row>
    <row r="483" spans="1:4">
      <c r="A483" s="1062">
        <v>482</v>
      </c>
      <c r="B483" t="s">
        <v>1717</v>
      </c>
      <c r="C483" t="s">
        <v>1717</v>
      </c>
      <c r="D483" t="s">
        <v>1718</v>
      </c>
    </row>
    <row r="484" spans="1:4">
      <c r="A484" s="1062">
        <v>483</v>
      </c>
      <c r="B484" t="s">
        <v>1717</v>
      </c>
      <c r="C484" t="s">
        <v>1730</v>
      </c>
      <c r="D484" t="s">
        <v>1731</v>
      </c>
    </row>
    <row r="485" spans="1:4">
      <c r="A485" s="1062">
        <v>484</v>
      </c>
      <c r="B485" t="s">
        <v>1717</v>
      </c>
      <c r="C485" t="s">
        <v>1732</v>
      </c>
      <c r="D485" t="s">
        <v>1733</v>
      </c>
    </row>
    <row r="486" spans="1:4">
      <c r="A486" s="1062">
        <v>485</v>
      </c>
      <c r="B486" t="s">
        <v>1717</v>
      </c>
      <c r="C486" t="s">
        <v>1734</v>
      </c>
      <c r="D486" t="s">
        <v>1735</v>
      </c>
    </row>
    <row r="487" spans="1:4">
      <c r="A487" s="1062">
        <v>486</v>
      </c>
      <c r="B487" t="s">
        <v>1717</v>
      </c>
      <c r="C487" t="s">
        <v>1736</v>
      </c>
      <c r="D487" t="s">
        <v>1737</v>
      </c>
    </row>
    <row r="488" spans="1:4">
      <c r="A488" s="1062">
        <v>487</v>
      </c>
      <c r="B488" t="s">
        <v>1717</v>
      </c>
      <c r="C488" t="s">
        <v>1738</v>
      </c>
      <c r="D488" t="s">
        <v>1739</v>
      </c>
    </row>
    <row r="489" spans="1:4">
      <c r="A489" s="1062">
        <v>488</v>
      </c>
      <c r="B489" t="s">
        <v>1717</v>
      </c>
      <c r="C489" t="s">
        <v>1740</v>
      </c>
      <c r="D489" t="s">
        <v>1741</v>
      </c>
    </row>
    <row r="490" spans="1:4">
      <c r="A490" s="1062">
        <v>489</v>
      </c>
      <c r="B490" t="s">
        <v>1717</v>
      </c>
      <c r="C490" t="s">
        <v>1742</v>
      </c>
      <c r="D490" t="s">
        <v>1743</v>
      </c>
    </row>
    <row r="491" spans="1:4">
      <c r="A491" s="1062">
        <v>490</v>
      </c>
      <c r="B491" t="s">
        <v>1717</v>
      </c>
      <c r="C491" t="s">
        <v>1744</v>
      </c>
      <c r="D491" t="s">
        <v>1745</v>
      </c>
    </row>
    <row r="492" spans="1:4">
      <c r="A492" s="1062">
        <v>491</v>
      </c>
      <c r="B492" t="s">
        <v>1717</v>
      </c>
      <c r="C492" t="s">
        <v>1746</v>
      </c>
      <c r="D492" t="s">
        <v>1747</v>
      </c>
    </row>
    <row r="493" spans="1:4">
      <c r="A493" s="1062">
        <v>492</v>
      </c>
      <c r="B493" t="s">
        <v>1717</v>
      </c>
      <c r="C493" t="s">
        <v>1748</v>
      </c>
      <c r="D493" t="s">
        <v>1749</v>
      </c>
    </row>
    <row r="494" spans="1:4">
      <c r="A494" s="1062">
        <v>493</v>
      </c>
      <c r="B494" t="s">
        <v>1717</v>
      </c>
      <c r="C494" t="s">
        <v>1750</v>
      </c>
      <c r="D494" t="s">
        <v>1751</v>
      </c>
    </row>
    <row r="495" spans="1:4">
      <c r="A495" s="1062">
        <v>494</v>
      </c>
      <c r="B495" t="s">
        <v>1717</v>
      </c>
      <c r="C495" t="s">
        <v>1752</v>
      </c>
      <c r="D495" t="s">
        <v>1753</v>
      </c>
    </row>
    <row r="496" spans="1:4">
      <c r="A496" s="1062">
        <v>495</v>
      </c>
      <c r="B496" t="s">
        <v>1717</v>
      </c>
      <c r="C496" t="s">
        <v>1754</v>
      </c>
      <c r="D496" t="s">
        <v>1755</v>
      </c>
    </row>
    <row r="497" spans="1:4">
      <c r="A497" s="1062">
        <v>496</v>
      </c>
      <c r="B497" t="s">
        <v>1717</v>
      </c>
      <c r="C497" t="s">
        <v>1756</v>
      </c>
      <c r="D497" t="s">
        <v>1757</v>
      </c>
    </row>
    <row r="498" spans="1:4">
      <c r="A498" s="1062">
        <v>497</v>
      </c>
      <c r="B498" t="s">
        <v>1758</v>
      </c>
      <c r="C498" t="s">
        <v>1760</v>
      </c>
      <c r="D498" t="s">
        <v>1761</v>
      </c>
    </row>
    <row r="499" spans="1:4">
      <c r="A499" s="1062">
        <v>498</v>
      </c>
      <c r="B499" t="s">
        <v>1758</v>
      </c>
      <c r="C499" t="s">
        <v>1762</v>
      </c>
      <c r="D499" t="s">
        <v>1763</v>
      </c>
    </row>
    <row r="500" spans="1:4">
      <c r="A500" s="1062">
        <v>499</v>
      </c>
      <c r="B500" t="s">
        <v>1758</v>
      </c>
      <c r="C500" t="s">
        <v>1764</v>
      </c>
      <c r="D500" t="s">
        <v>1765</v>
      </c>
    </row>
    <row r="501" spans="1:4">
      <c r="A501" s="1062">
        <v>500</v>
      </c>
      <c r="B501" t="s">
        <v>1758</v>
      </c>
      <c r="C501" t="s">
        <v>1766</v>
      </c>
      <c r="D501" t="s">
        <v>1767</v>
      </c>
    </row>
    <row r="502" spans="1:4">
      <c r="A502" s="1062">
        <v>501</v>
      </c>
      <c r="B502" t="s">
        <v>1758</v>
      </c>
      <c r="C502" t="s">
        <v>1768</v>
      </c>
      <c r="D502" t="s">
        <v>1769</v>
      </c>
    </row>
    <row r="503" spans="1:4">
      <c r="A503" s="1062">
        <v>502</v>
      </c>
      <c r="B503" t="s">
        <v>1758</v>
      </c>
      <c r="C503" t="s">
        <v>1770</v>
      </c>
      <c r="D503" t="s">
        <v>1771</v>
      </c>
    </row>
    <row r="504" spans="1:4">
      <c r="A504" s="1062">
        <v>503</v>
      </c>
      <c r="B504" t="s">
        <v>1758</v>
      </c>
      <c r="C504" t="s">
        <v>1772</v>
      </c>
      <c r="D504" t="s">
        <v>1773</v>
      </c>
    </row>
    <row r="505" spans="1:4">
      <c r="A505" s="1062">
        <v>504</v>
      </c>
      <c r="B505" t="s">
        <v>1758</v>
      </c>
      <c r="C505" t="s">
        <v>1032</v>
      </c>
      <c r="D505" t="s">
        <v>1774</v>
      </c>
    </row>
    <row r="506" spans="1:4">
      <c r="A506" s="1062">
        <v>505</v>
      </c>
      <c r="B506" t="s">
        <v>1758</v>
      </c>
      <c r="C506" t="s">
        <v>1758</v>
      </c>
      <c r="D506" t="s">
        <v>1759</v>
      </c>
    </row>
    <row r="507" spans="1:4">
      <c r="A507" s="1062">
        <v>506</v>
      </c>
      <c r="B507" t="s">
        <v>1758</v>
      </c>
      <c r="C507" t="s">
        <v>1775</v>
      </c>
      <c r="D507" t="s">
        <v>1776</v>
      </c>
    </row>
    <row r="508" spans="1:4">
      <c r="A508" s="1062">
        <v>507</v>
      </c>
      <c r="B508" t="s">
        <v>1758</v>
      </c>
      <c r="C508" t="s">
        <v>1777</v>
      </c>
      <c r="D508" t="s">
        <v>1778</v>
      </c>
    </row>
    <row r="509" spans="1:4">
      <c r="A509" s="1062">
        <v>508</v>
      </c>
      <c r="B509" t="s">
        <v>1758</v>
      </c>
      <c r="C509" t="s">
        <v>1779</v>
      </c>
      <c r="D509" t="s">
        <v>1780</v>
      </c>
    </row>
    <row r="510" spans="1:4">
      <c r="A510" s="1062">
        <v>509</v>
      </c>
      <c r="B510" t="s">
        <v>1758</v>
      </c>
      <c r="C510" t="s">
        <v>1781</v>
      </c>
      <c r="D510" t="s">
        <v>1782</v>
      </c>
    </row>
    <row r="511" spans="1:4">
      <c r="A511" s="1062">
        <v>510</v>
      </c>
      <c r="B511" t="s">
        <v>1758</v>
      </c>
      <c r="C511" t="s">
        <v>1783</v>
      </c>
      <c r="D511" t="s">
        <v>1784</v>
      </c>
    </row>
    <row r="512" spans="1:4">
      <c r="A512" s="1062">
        <v>511</v>
      </c>
      <c r="B512" t="s">
        <v>1758</v>
      </c>
      <c r="C512" t="s">
        <v>1785</v>
      </c>
      <c r="D512" t="s">
        <v>1786</v>
      </c>
    </row>
    <row r="513" spans="1:4">
      <c r="A513" s="1062">
        <v>512</v>
      </c>
      <c r="B513" t="s">
        <v>1758</v>
      </c>
      <c r="C513" t="s">
        <v>1787</v>
      </c>
      <c r="D513" t="s">
        <v>1788</v>
      </c>
    </row>
    <row r="514" spans="1:4">
      <c r="A514" s="1062">
        <v>513</v>
      </c>
      <c r="B514" t="s">
        <v>1758</v>
      </c>
      <c r="C514" t="s">
        <v>1789</v>
      </c>
      <c r="D514" t="s">
        <v>1790</v>
      </c>
    </row>
    <row r="515" spans="1:4">
      <c r="A515" s="1062">
        <v>514</v>
      </c>
      <c r="B515" t="s">
        <v>1758</v>
      </c>
      <c r="C515" t="s">
        <v>1791</v>
      </c>
      <c r="D515" t="s">
        <v>1792</v>
      </c>
    </row>
    <row r="516" spans="1:4">
      <c r="A516" s="1062">
        <v>515</v>
      </c>
      <c r="B516" t="s">
        <v>1758</v>
      </c>
      <c r="C516" t="s">
        <v>1793</v>
      </c>
      <c r="D516" t="s">
        <v>1794</v>
      </c>
    </row>
    <row r="517" spans="1:4">
      <c r="A517" s="1062">
        <v>516</v>
      </c>
      <c r="B517" t="s">
        <v>1758</v>
      </c>
      <c r="C517" t="s">
        <v>1795</v>
      </c>
      <c r="D517" t="s">
        <v>1796</v>
      </c>
    </row>
    <row r="518" spans="1:4">
      <c r="A518" s="1062">
        <v>517</v>
      </c>
      <c r="B518" t="s">
        <v>1758</v>
      </c>
      <c r="C518" t="s">
        <v>1797</v>
      </c>
      <c r="D518" t="s">
        <v>1798</v>
      </c>
    </row>
    <row r="519" spans="1:4">
      <c r="A519" s="1062">
        <v>518</v>
      </c>
      <c r="B519" t="s">
        <v>1758</v>
      </c>
      <c r="C519" t="s">
        <v>1799</v>
      </c>
      <c r="D519" t="s">
        <v>1800</v>
      </c>
    </row>
    <row r="520" spans="1:4">
      <c r="A520" s="1062">
        <v>519</v>
      </c>
      <c r="B520" t="s">
        <v>1758</v>
      </c>
      <c r="C520" t="s">
        <v>1801</v>
      </c>
      <c r="D520" t="s">
        <v>1802</v>
      </c>
    </row>
    <row r="521" spans="1:4">
      <c r="A521" s="1062">
        <v>520</v>
      </c>
      <c r="B521" t="s">
        <v>1758</v>
      </c>
      <c r="C521" t="s">
        <v>1803</v>
      </c>
      <c r="D521" t="s">
        <v>1804</v>
      </c>
    </row>
    <row r="522" spans="1:4">
      <c r="A522" s="1062">
        <v>521</v>
      </c>
      <c r="B522" t="s">
        <v>1758</v>
      </c>
      <c r="C522" t="s">
        <v>1805</v>
      </c>
      <c r="D522" t="s">
        <v>1806</v>
      </c>
    </row>
    <row r="523" spans="1:4">
      <c r="A523" s="1062">
        <v>522</v>
      </c>
      <c r="B523" t="s">
        <v>1758</v>
      </c>
      <c r="C523" t="s">
        <v>1807</v>
      </c>
      <c r="D523" t="s">
        <v>1808</v>
      </c>
    </row>
    <row r="524" spans="1:4">
      <c r="A524" s="1062">
        <v>523</v>
      </c>
      <c r="B524" t="s">
        <v>1758</v>
      </c>
      <c r="C524" t="s">
        <v>1809</v>
      </c>
      <c r="D524" t="s">
        <v>1810</v>
      </c>
    </row>
    <row r="525" spans="1:4">
      <c r="A525" s="1062">
        <v>524</v>
      </c>
      <c r="B525" t="s">
        <v>1758</v>
      </c>
      <c r="C525" t="s">
        <v>1811</v>
      </c>
      <c r="D525" t="s">
        <v>1812</v>
      </c>
    </row>
    <row r="526" spans="1:4">
      <c r="A526" s="1062">
        <v>525</v>
      </c>
      <c r="B526" t="s">
        <v>1758</v>
      </c>
      <c r="C526" t="s">
        <v>1813</v>
      </c>
      <c r="D526" t="s">
        <v>1814</v>
      </c>
    </row>
    <row r="527" spans="1:4">
      <c r="A527" s="1062">
        <v>526</v>
      </c>
      <c r="B527" t="s">
        <v>1758</v>
      </c>
      <c r="C527" t="s">
        <v>1815</v>
      </c>
      <c r="D527" t="s">
        <v>1816</v>
      </c>
    </row>
    <row r="528" spans="1:4">
      <c r="A528" s="1062">
        <v>527</v>
      </c>
      <c r="B528" t="s">
        <v>1758</v>
      </c>
      <c r="C528" t="s">
        <v>1817</v>
      </c>
      <c r="D528" t="s">
        <v>1818</v>
      </c>
    </row>
    <row r="529" spans="1:4">
      <c r="A529" s="1062">
        <v>528</v>
      </c>
      <c r="B529" t="s">
        <v>1819</v>
      </c>
      <c r="C529" t="s">
        <v>1248</v>
      </c>
      <c r="D529" t="s">
        <v>1821</v>
      </c>
    </row>
    <row r="530" spans="1:4">
      <c r="A530" s="1062">
        <v>529</v>
      </c>
      <c r="B530" t="s">
        <v>1819</v>
      </c>
      <c r="C530" t="s">
        <v>1822</v>
      </c>
      <c r="D530" t="s">
        <v>1823</v>
      </c>
    </row>
    <row r="531" spans="1:4">
      <c r="A531" s="1062">
        <v>530</v>
      </c>
      <c r="B531" t="s">
        <v>1819</v>
      </c>
      <c r="C531" t="s">
        <v>1824</v>
      </c>
      <c r="D531" t="s">
        <v>1825</v>
      </c>
    </row>
    <row r="532" spans="1:4">
      <c r="A532" s="1062">
        <v>531</v>
      </c>
      <c r="B532" t="s">
        <v>1819</v>
      </c>
      <c r="C532" t="s">
        <v>1826</v>
      </c>
      <c r="D532" t="s">
        <v>1827</v>
      </c>
    </row>
    <row r="533" spans="1:4">
      <c r="A533" s="1062">
        <v>532</v>
      </c>
      <c r="B533" t="s">
        <v>1819</v>
      </c>
      <c r="C533" t="s">
        <v>1828</v>
      </c>
      <c r="D533" t="s">
        <v>1829</v>
      </c>
    </row>
    <row r="534" spans="1:4">
      <c r="A534" s="1062">
        <v>533</v>
      </c>
      <c r="B534" t="s">
        <v>1819</v>
      </c>
      <c r="C534" t="s">
        <v>1830</v>
      </c>
      <c r="D534" t="s">
        <v>1831</v>
      </c>
    </row>
    <row r="535" spans="1:4">
      <c r="A535" s="1062">
        <v>534</v>
      </c>
      <c r="B535" t="s">
        <v>1819</v>
      </c>
      <c r="C535" t="s">
        <v>1832</v>
      </c>
      <c r="D535" t="s">
        <v>1833</v>
      </c>
    </row>
    <row r="536" spans="1:4">
      <c r="A536" s="1062">
        <v>535</v>
      </c>
      <c r="B536" t="s">
        <v>1819</v>
      </c>
      <c r="C536" t="s">
        <v>1834</v>
      </c>
      <c r="D536" t="s">
        <v>1835</v>
      </c>
    </row>
    <row r="537" spans="1:4">
      <c r="A537" s="1062">
        <v>536</v>
      </c>
      <c r="B537" t="s">
        <v>1819</v>
      </c>
      <c r="C537" t="s">
        <v>1836</v>
      </c>
      <c r="D537" t="s">
        <v>1837</v>
      </c>
    </row>
    <row r="538" spans="1:4">
      <c r="A538" s="1062">
        <v>537</v>
      </c>
      <c r="B538" t="s">
        <v>1819</v>
      </c>
      <c r="C538" t="s">
        <v>1819</v>
      </c>
      <c r="D538" t="s">
        <v>1820</v>
      </c>
    </row>
    <row r="539" spans="1:4">
      <c r="A539" s="1062">
        <v>538</v>
      </c>
      <c r="B539" t="s">
        <v>1819</v>
      </c>
      <c r="C539" t="s">
        <v>1838</v>
      </c>
      <c r="D539" t="s">
        <v>1839</v>
      </c>
    </row>
    <row r="540" spans="1:4">
      <c r="A540" s="1062">
        <v>539</v>
      </c>
      <c r="B540" t="s">
        <v>1819</v>
      </c>
      <c r="C540" t="s">
        <v>1840</v>
      </c>
      <c r="D540" t="s">
        <v>1841</v>
      </c>
    </row>
    <row r="541" spans="1:4">
      <c r="A541" s="1062">
        <v>540</v>
      </c>
      <c r="B541" t="s">
        <v>1819</v>
      </c>
      <c r="C541" t="s">
        <v>1842</v>
      </c>
      <c r="D541" t="s">
        <v>1843</v>
      </c>
    </row>
    <row r="542" spans="1:4">
      <c r="A542" s="1062">
        <v>541</v>
      </c>
      <c r="B542" t="s">
        <v>1819</v>
      </c>
      <c r="C542" t="s">
        <v>1844</v>
      </c>
      <c r="D542" t="s">
        <v>1845</v>
      </c>
    </row>
    <row r="543" spans="1:4">
      <c r="A543" s="1062">
        <v>542</v>
      </c>
      <c r="B543" t="s">
        <v>1819</v>
      </c>
      <c r="C543" t="s">
        <v>1846</v>
      </c>
      <c r="D543" t="s">
        <v>1847</v>
      </c>
    </row>
    <row r="544" spans="1:4">
      <c r="A544" s="1062">
        <v>543</v>
      </c>
      <c r="B544" t="s">
        <v>1819</v>
      </c>
      <c r="C544" t="s">
        <v>1848</v>
      </c>
      <c r="D544" t="s">
        <v>1849</v>
      </c>
    </row>
    <row r="545" spans="1:4">
      <c r="A545" s="1062">
        <v>544</v>
      </c>
      <c r="B545" t="s">
        <v>1819</v>
      </c>
      <c r="C545" t="s">
        <v>1850</v>
      </c>
      <c r="D545" t="s">
        <v>1851</v>
      </c>
    </row>
    <row r="546" spans="1:4">
      <c r="A546" s="1062">
        <v>545</v>
      </c>
      <c r="B546" t="s">
        <v>1819</v>
      </c>
      <c r="C546" t="s">
        <v>1852</v>
      </c>
      <c r="D546" t="s">
        <v>1853</v>
      </c>
    </row>
    <row r="547" spans="1:4">
      <c r="A547" s="1062">
        <v>546</v>
      </c>
      <c r="B547" t="s">
        <v>1819</v>
      </c>
      <c r="C547" t="s">
        <v>1854</v>
      </c>
      <c r="D547" t="s">
        <v>1855</v>
      </c>
    </row>
    <row r="548" spans="1:4">
      <c r="A548" s="1062">
        <v>547</v>
      </c>
      <c r="B548" t="s">
        <v>1819</v>
      </c>
      <c r="C548" t="s">
        <v>1856</v>
      </c>
      <c r="D548" t="s">
        <v>1857</v>
      </c>
    </row>
    <row r="549" spans="1:4">
      <c r="A549" s="1062">
        <v>548</v>
      </c>
      <c r="B549" t="s">
        <v>1819</v>
      </c>
      <c r="C549" t="s">
        <v>1858</v>
      </c>
      <c r="D549" t="s">
        <v>1859</v>
      </c>
    </row>
    <row r="550" spans="1:4">
      <c r="A550" s="1062">
        <v>549</v>
      </c>
      <c r="B550" t="s">
        <v>1819</v>
      </c>
      <c r="C550" t="s">
        <v>1860</v>
      </c>
      <c r="D550" t="s">
        <v>1861</v>
      </c>
    </row>
    <row r="551" spans="1:4">
      <c r="A551" s="1062">
        <v>550</v>
      </c>
      <c r="B551" t="s">
        <v>1819</v>
      </c>
      <c r="C551" t="s">
        <v>1862</v>
      </c>
      <c r="D551" t="s">
        <v>1863</v>
      </c>
    </row>
    <row r="552" spans="1:4">
      <c r="A552" s="1062">
        <v>551</v>
      </c>
      <c r="B552" t="s">
        <v>1819</v>
      </c>
      <c r="C552" t="s">
        <v>1864</v>
      </c>
      <c r="D552" t="s">
        <v>1865</v>
      </c>
    </row>
    <row r="553" spans="1:4">
      <c r="A553" s="1062">
        <v>552</v>
      </c>
      <c r="B553" t="s">
        <v>1819</v>
      </c>
      <c r="C553" t="s">
        <v>1866</v>
      </c>
      <c r="D553" t="s">
        <v>1867</v>
      </c>
    </row>
    <row r="554" spans="1:4">
      <c r="A554" s="1062">
        <v>553</v>
      </c>
      <c r="B554" t="s">
        <v>1868</v>
      </c>
      <c r="C554" t="s">
        <v>1870</v>
      </c>
      <c r="D554" t="s">
        <v>1871</v>
      </c>
    </row>
    <row r="555" spans="1:4">
      <c r="A555" s="1062">
        <v>554</v>
      </c>
      <c r="B555" t="s">
        <v>1868</v>
      </c>
      <c r="C555" t="s">
        <v>1872</v>
      </c>
      <c r="D555" t="s">
        <v>1873</v>
      </c>
    </row>
    <row r="556" spans="1:4">
      <c r="A556" s="1062">
        <v>555</v>
      </c>
      <c r="B556" t="s">
        <v>1868</v>
      </c>
      <c r="C556" t="s">
        <v>1874</v>
      </c>
      <c r="D556" t="s">
        <v>1875</v>
      </c>
    </row>
    <row r="557" spans="1:4">
      <c r="A557" s="1062">
        <v>556</v>
      </c>
      <c r="B557" t="s">
        <v>1868</v>
      </c>
      <c r="C557" t="s">
        <v>1328</v>
      </c>
      <c r="D557" t="s">
        <v>1876</v>
      </c>
    </row>
    <row r="558" spans="1:4">
      <c r="A558" s="1062">
        <v>557</v>
      </c>
      <c r="B558" t="s">
        <v>1868</v>
      </c>
      <c r="C558" t="s">
        <v>1877</v>
      </c>
      <c r="D558" t="s">
        <v>1878</v>
      </c>
    </row>
    <row r="559" spans="1:4">
      <c r="A559" s="1062">
        <v>558</v>
      </c>
      <c r="B559" t="s">
        <v>1868</v>
      </c>
      <c r="C559" t="s">
        <v>1879</v>
      </c>
      <c r="D559" t="s">
        <v>1880</v>
      </c>
    </row>
    <row r="560" spans="1:4">
      <c r="A560" s="1062">
        <v>559</v>
      </c>
      <c r="B560" t="s">
        <v>1868</v>
      </c>
      <c r="C560" t="s">
        <v>1881</v>
      </c>
      <c r="D560" t="s">
        <v>1882</v>
      </c>
    </row>
    <row r="561" spans="1:4">
      <c r="A561" s="1062">
        <v>560</v>
      </c>
      <c r="B561" t="s">
        <v>1868</v>
      </c>
      <c r="C561" t="s">
        <v>1883</v>
      </c>
      <c r="D561" t="s">
        <v>1884</v>
      </c>
    </row>
    <row r="562" spans="1:4">
      <c r="A562" s="1062">
        <v>561</v>
      </c>
      <c r="B562" t="s">
        <v>1868</v>
      </c>
      <c r="C562" t="s">
        <v>1885</v>
      </c>
      <c r="D562" t="s">
        <v>1886</v>
      </c>
    </row>
    <row r="563" spans="1:4">
      <c r="A563" s="1062">
        <v>562</v>
      </c>
      <c r="B563" t="s">
        <v>1868</v>
      </c>
      <c r="C563" t="s">
        <v>1868</v>
      </c>
      <c r="D563" t="s">
        <v>1869</v>
      </c>
    </row>
    <row r="564" spans="1:4">
      <c r="A564" s="1062">
        <v>563</v>
      </c>
      <c r="B564" t="s">
        <v>1868</v>
      </c>
      <c r="C564" t="s">
        <v>1887</v>
      </c>
      <c r="D564" t="s">
        <v>1888</v>
      </c>
    </row>
    <row r="565" spans="1:4">
      <c r="A565" s="1062">
        <v>564</v>
      </c>
      <c r="B565" t="s">
        <v>1868</v>
      </c>
      <c r="C565" t="s">
        <v>1889</v>
      </c>
      <c r="D565" t="s">
        <v>1890</v>
      </c>
    </row>
    <row r="566" spans="1:4">
      <c r="A566" s="1062">
        <v>565</v>
      </c>
      <c r="B566" t="s">
        <v>1868</v>
      </c>
      <c r="C566" t="s">
        <v>1891</v>
      </c>
      <c r="D566" t="s">
        <v>1892</v>
      </c>
    </row>
    <row r="567" spans="1:4">
      <c r="A567" s="1062">
        <v>566</v>
      </c>
      <c r="B567" t="s">
        <v>1868</v>
      </c>
      <c r="C567" t="s">
        <v>1893</v>
      </c>
      <c r="D567" t="s">
        <v>1894</v>
      </c>
    </row>
    <row r="568" spans="1:4">
      <c r="A568" s="1062">
        <v>567</v>
      </c>
      <c r="B568" t="s">
        <v>1868</v>
      </c>
      <c r="C568" t="s">
        <v>1895</v>
      </c>
      <c r="D568" t="s">
        <v>1896</v>
      </c>
    </row>
    <row r="569" spans="1:4">
      <c r="A569" s="1062">
        <v>568</v>
      </c>
      <c r="B569" t="s">
        <v>1868</v>
      </c>
      <c r="C569" t="s">
        <v>1897</v>
      </c>
      <c r="D569" t="s">
        <v>1898</v>
      </c>
    </row>
    <row r="570" spans="1:4">
      <c r="A570" s="1062">
        <v>569</v>
      </c>
      <c r="B570" t="s">
        <v>1868</v>
      </c>
      <c r="C570" t="s">
        <v>1899</v>
      </c>
      <c r="D570" t="s">
        <v>1900</v>
      </c>
    </row>
    <row r="571" spans="1:4">
      <c r="A571" s="1062">
        <v>570</v>
      </c>
      <c r="B571" t="s">
        <v>1868</v>
      </c>
      <c r="C571" t="s">
        <v>1901</v>
      </c>
      <c r="D571" t="s">
        <v>1902</v>
      </c>
    </row>
    <row r="572" spans="1:4">
      <c r="A572" s="1062">
        <v>571</v>
      </c>
      <c r="B572" t="s">
        <v>1868</v>
      </c>
      <c r="C572" t="s">
        <v>1903</v>
      </c>
      <c r="D572" t="s">
        <v>1904</v>
      </c>
    </row>
    <row r="573" spans="1:4">
      <c r="A573" s="1062">
        <v>572</v>
      </c>
      <c r="B573" t="s">
        <v>1868</v>
      </c>
      <c r="C573" t="s">
        <v>1905</v>
      </c>
      <c r="D573" t="s">
        <v>1906</v>
      </c>
    </row>
    <row r="574" spans="1:4">
      <c r="A574" s="1062">
        <v>573</v>
      </c>
      <c r="B574" t="s">
        <v>1868</v>
      </c>
      <c r="C574" t="s">
        <v>1907</v>
      </c>
      <c r="D574" t="s">
        <v>1908</v>
      </c>
    </row>
    <row r="575" spans="1:4">
      <c r="A575" s="1062">
        <v>574</v>
      </c>
      <c r="B575" t="s">
        <v>1868</v>
      </c>
      <c r="C575" t="s">
        <v>1909</v>
      </c>
      <c r="D575" t="s">
        <v>1910</v>
      </c>
    </row>
    <row r="576" spans="1:4">
      <c r="A576" s="1062">
        <v>575</v>
      </c>
      <c r="B576" t="s">
        <v>1868</v>
      </c>
      <c r="C576" t="s">
        <v>1911</v>
      </c>
      <c r="D576" t="s">
        <v>1912</v>
      </c>
    </row>
    <row r="577" spans="1:4">
      <c r="A577" s="1062">
        <v>576</v>
      </c>
      <c r="B577" t="s">
        <v>1868</v>
      </c>
      <c r="C577" t="s">
        <v>1913</v>
      </c>
      <c r="D577" t="s">
        <v>1914</v>
      </c>
    </row>
    <row r="578" spans="1:4">
      <c r="A578" s="1062">
        <v>577</v>
      </c>
      <c r="B578" t="s">
        <v>1868</v>
      </c>
      <c r="C578" t="s">
        <v>1915</v>
      </c>
      <c r="D578" t="s">
        <v>1916</v>
      </c>
    </row>
    <row r="579" spans="1:4">
      <c r="A579" s="1062">
        <v>578</v>
      </c>
      <c r="B579" t="s">
        <v>1868</v>
      </c>
      <c r="C579" t="s">
        <v>1917</v>
      </c>
      <c r="D579" t="s">
        <v>1918</v>
      </c>
    </row>
    <row r="580" spans="1:4">
      <c r="A580" s="1062">
        <v>579</v>
      </c>
      <c r="B580" t="s">
        <v>1919</v>
      </c>
      <c r="C580" t="s">
        <v>1921</v>
      </c>
      <c r="D580" t="s">
        <v>1922</v>
      </c>
    </row>
    <row r="581" spans="1:4">
      <c r="A581" s="1062">
        <v>580</v>
      </c>
      <c r="B581" t="s">
        <v>1919</v>
      </c>
      <c r="C581" t="s">
        <v>1923</v>
      </c>
      <c r="D581" t="s">
        <v>1924</v>
      </c>
    </row>
    <row r="582" spans="1:4">
      <c r="A582" s="1062">
        <v>581</v>
      </c>
      <c r="B582" t="s">
        <v>1919</v>
      </c>
      <c r="C582" t="s">
        <v>1925</v>
      </c>
      <c r="D582" t="s">
        <v>1926</v>
      </c>
    </row>
    <row r="583" spans="1:4">
      <c r="A583" s="1062">
        <v>582</v>
      </c>
      <c r="B583" t="s">
        <v>1919</v>
      </c>
      <c r="C583" t="s">
        <v>1927</v>
      </c>
      <c r="D583" t="s">
        <v>1928</v>
      </c>
    </row>
    <row r="584" spans="1:4">
      <c r="A584" s="1062">
        <v>583</v>
      </c>
      <c r="B584" t="s">
        <v>1919</v>
      </c>
      <c r="C584" t="s">
        <v>1929</v>
      </c>
      <c r="D584" t="s">
        <v>1930</v>
      </c>
    </row>
    <row r="585" spans="1:4">
      <c r="A585" s="1062">
        <v>584</v>
      </c>
      <c r="B585" t="s">
        <v>1919</v>
      </c>
      <c r="C585" t="s">
        <v>1931</v>
      </c>
      <c r="D585" t="s">
        <v>1932</v>
      </c>
    </row>
    <row r="586" spans="1:4">
      <c r="A586" s="1062">
        <v>585</v>
      </c>
      <c r="B586" t="s">
        <v>1919</v>
      </c>
      <c r="C586" t="s">
        <v>1933</v>
      </c>
      <c r="D586" t="s">
        <v>1934</v>
      </c>
    </row>
    <row r="587" spans="1:4">
      <c r="A587" s="1062">
        <v>586</v>
      </c>
      <c r="B587" t="s">
        <v>1919</v>
      </c>
      <c r="C587" t="s">
        <v>1935</v>
      </c>
      <c r="D587" t="s">
        <v>1936</v>
      </c>
    </row>
    <row r="588" spans="1:4">
      <c r="A588" s="1062">
        <v>587</v>
      </c>
      <c r="B588" t="s">
        <v>1919</v>
      </c>
      <c r="C588" t="s">
        <v>1937</v>
      </c>
      <c r="D588" t="s">
        <v>1938</v>
      </c>
    </row>
    <row r="589" spans="1:4">
      <c r="A589" s="1062">
        <v>588</v>
      </c>
      <c r="B589" t="s">
        <v>1919</v>
      </c>
      <c r="C589" t="s">
        <v>1939</v>
      </c>
      <c r="D589" t="s">
        <v>1940</v>
      </c>
    </row>
    <row r="590" spans="1:4">
      <c r="A590" s="1062">
        <v>589</v>
      </c>
      <c r="B590" t="s">
        <v>1919</v>
      </c>
      <c r="C590" t="s">
        <v>1941</v>
      </c>
      <c r="D590" t="s">
        <v>1942</v>
      </c>
    </row>
    <row r="591" spans="1:4">
      <c r="A591" s="1062">
        <v>590</v>
      </c>
      <c r="B591" t="s">
        <v>1919</v>
      </c>
      <c r="C591" t="s">
        <v>1919</v>
      </c>
      <c r="D591" t="s">
        <v>1920</v>
      </c>
    </row>
    <row r="592" spans="1:4">
      <c r="A592" s="1062">
        <v>591</v>
      </c>
      <c r="B592" t="s">
        <v>1919</v>
      </c>
      <c r="C592" t="s">
        <v>1943</v>
      </c>
      <c r="D592" t="s">
        <v>1944</v>
      </c>
    </row>
    <row r="593" spans="1:4">
      <c r="A593" s="1062">
        <v>592</v>
      </c>
      <c r="B593" t="s">
        <v>1919</v>
      </c>
      <c r="C593" t="s">
        <v>1945</v>
      </c>
      <c r="D593" t="s">
        <v>1946</v>
      </c>
    </row>
    <row r="594" spans="1:4">
      <c r="A594" s="1062">
        <v>593</v>
      </c>
      <c r="B594" t="s">
        <v>1919</v>
      </c>
      <c r="C594" t="s">
        <v>1947</v>
      </c>
      <c r="D594" t="s">
        <v>1948</v>
      </c>
    </row>
    <row r="595" spans="1:4">
      <c r="A595" s="1062">
        <v>594</v>
      </c>
      <c r="B595" t="s">
        <v>1919</v>
      </c>
      <c r="C595" t="s">
        <v>1949</v>
      </c>
      <c r="D595" t="s">
        <v>1950</v>
      </c>
    </row>
    <row r="596" spans="1:4">
      <c r="A596" s="1062">
        <v>595</v>
      </c>
      <c r="B596" t="s">
        <v>1919</v>
      </c>
      <c r="C596" t="s">
        <v>1951</v>
      </c>
      <c r="D596" t="s">
        <v>1952</v>
      </c>
    </row>
    <row r="597" spans="1:4">
      <c r="A597" s="1062">
        <v>596</v>
      </c>
      <c r="B597" t="s">
        <v>1919</v>
      </c>
      <c r="C597" t="s">
        <v>1791</v>
      </c>
      <c r="D597" t="s">
        <v>1953</v>
      </c>
    </row>
    <row r="598" spans="1:4">
      <c r="A598" s="1062">
        <v>597</v>
      </c>
      <c r="B598" t="s">
        <v>1919</v>
      </c>
      <c r="C598" t="s">
        <v>1954</v>
      </c>
      <c r="D598" t="s">
        <v>1955</v>
      </c>
    </row>
    <row r="599" spans="1:4">
      <c r="A599" s="1062">
        <v>598</v>
      </c>
      <c r="B599" t="s">
        <v>1919</v>
      </c>
      <c r="C599" t="s">
        <v>1956</v>
      </c>
      <c r="D599" t="s">
        <v>1957</v>
      </c>
    </row>
    <row r="600" spans="1:4">
      <c r="A600" s="1062">
        <v>599</v>
      </c>
      <c r="B600" t="s">
        <v>1919</v>
      </c>
      <c r="C600" t="s">
        <v>1958</v>
      </c>
      <c r="D600" t="s">
        <v>1959</v>
      </c>
    </row>
    <row r="601" spans="1:4">
      <c r="A601" s="1062">
        <v>600</v>
      </c>
      <c r="B601" t="s">
        <v>1919</v>
      </c>
      <c r="C601" t="s">
        <v>1960</v>
      </c>
      <c r="D601" t="s">
        <v>1961</v>
      </c>
    </row>
    <row r="602" spans="1:4">
      <c r="A602" s="1062">
        <v>601</v>
      </c>
      <c r="B602" t="s">
        <v>1919</v>
      </c>
      <c r="C602" t="s">
        <v>1962</v>
      </c>
      <c r="D602" t="s">
        <v>1963</v>
      </c>
    </row>
    <row r="603" spans="1:4">
      <c r="A603" s="1062">
        <v>602</v>
      </c>
      <c r="B603" t="s">
        <v>1919</v>
      </c>
      <c r="C603" t="s">
        <v>1964</v>
      </c>
      <c r="D603" t="s">
        <v>1965</v>
      </c>
    </row>
    <row r="604" spans="1:4">
      <c r="A604" s="1062">
        <v>603</v>
      </c>
      <c r="B604" t="s">
        <v>1919</v>
      </c>
      <c r="C604" t="s">
        <v>1966</v>
      </c>
      <c r="D604" t="s">
        <v>1967</v>
      </c>
    </row>
    <row r="605" spans="1:4">
      <c r="A605" s="1062">
        <v>604</v>
      </c>
      <c r="B605" t="s">
        <v>1919</v>
      </c>
      <c r="C605" t="s">
        <v>1968</v>
      </c>
      <c r="D605" t="s">
        <v>1969</v>
      </c>
    </row>
    <row r="606" spans="1:4">
      <c r="A606" s="1062">
        <v>605</v>
      </c>
      <c r="B606" t="s">
        <v>1919</v>
      </c>
      <c r="C606" t="s">
        <v>1970</v>
      </c>
      <c r="D606" t="s">
        <v>1971</v>
      </c>
    </row>
    <row r="607" spans="1:4">
      <c r="A607" s="1062">
        <v>606</v>
      </c>
      <c r="B607" t="s">
        <v>1919</v>
      </c>
      <c r="C607" t="s">
        <v>1972</v>
      </c>
      <c r="D607" t="s">
        <v>1973</v>
      </c>
    </row>
    <row r="608" spans="1:4">
      <c r="A608" s="1062">
        <v>607</v>
      </c>
      <c r="B608" t="s">
        <v>1919</v>
      </c>
      <c r="C608" t="s">
        <v>1974</v>
      </c>
      <c r="D608" t="s">
        <v>1975</v>
      </c>
    </row>
    <row r="609" spans="1:4">
      <c r="A609" s="1062">
        <v>608</v>
      </c>
      <c r="B609" t="s">
        <v>1919</v>
      </c>
      <c r="C609" t="s">
        <v>1976</v>
      </c>
      <c r="D609" t="s">
        <v>1977</v>
      </c>
    </row>
    <row r="610" spans="1:4">
      <c r="A610" s="1062">
        <v>609</v>
      </c>
      <c r="B610" t="s">
        <v>1978</v>
      </c>
      <c r="C610" t="s">
        <v>1980</v>
      </c>
      <c r="D610" t="s">
        <v>1981</v>
      </c>
    </row>
    <row r="611" spans="1:4">
      <c r="A611" s="1062">
        <v>610</v>
      </c>
      <c r="B611" t="s">
        <v>1978</v>
      </c>
      <c r="C611" t="s">
        <v>1982</v>
      </c>
      <c r="D611" t="s">
        <v>1983</v>
      </c>
    </row>
    <row r="612" spans="1:4">
      <c r="A612" s="1062">
        <v>611</v>
      </c>
      <c r="B612" t="s">
        <v>1978</v>
      </c>
      <c r="C612" t="s">
        <v>1984</v>
      </c>
      <c r="D612" t="s">
        <v>1985</v>
      </c>
    </row>
    <row r="613" spans="1:4">
      <c r="A613" s="1062">
        <v>612</v>
      </c>
      <c r="B613" t="s">
        <v>1978</v>
      </c>
      <c r="C613" t="s">
        <v>1986</v>
      </c>
      <c r="D613" t="s">
        <v>1987</v>
      </c>
    </row>
    <row r="614" spans="1:4">
      <c r="A614" s="1062">
        <v>613</v>
      </c>
      <c r="B614" t="s">
        <v>1978</v>
      </c>
      <c r="C614" t="s">
        <v>1988</v>
      </c>
      <c r="D614" t="s">
        <v>1989</v>
      </c>
    </row>
    <row r="615" spans="1:4">
      <c r="A615" s="1062">
        <v>614</v>
      </c>
      <c r="B615" t="s">
        <v>1978</v>
      </c>
      <c r="C615" t="s">
        <v>1990</v>
      </c>
      <c r="D615" t="s">
        <v>1991</v>
      </c>
    </row>
    <row r="616" spans="1:4">
      <c r="A616" s="1062">
        <v>615</v>
      </c>
      <c r="B616" t="s">
        <v>1978</v>
      </c>
      <c r="C616" t="s">
        <v>1992</v>
      </c>
      <c r="D616" t="s">
        <v>1993</v>
      </c>
    </row>
    <row r="617" spans="1:4">
      <c r="A617" s="1062">
        <v>616</v>
      </c>
      <c r="B617" t="s">
        <v>1978</v>
      </c>
      <c r="C617" t="s">
        <v>1978</v>
      </c>
      <c r="D617" t="s">
        <v>1979</v>
      </c>
    </row>
    <row r="618" spans="1:4">
      <c r="A618" s="1062">
        <v>617</v>
      </c>
      <c r="B618" t="s">
        <v>1978</v>
      </c>
      <c r="C618" t="s">
        <v>1994</v>
      </c>
      <c r="D618" t="s">
        <v>1995</v>
      </c>
    </row>
    <row r="619" spans="1:4">
      <c r="A619" s="1062">
        <v>618</v>
      </c>
      <c r="B619" t="s">
        <v>1978</v>
      </c>
      <c r="C619" t="s">
        <v>1996</v>
      </c>
      <c r="D619" t="s">
        <v>1997</v>
      </c>
    </row>
    <row r="620" spans="1:4">
      <c r="A620" s="1062">
        <v>619</v>
      </c>
      <c r="B620" t="s">
        <v>1978</v>
      </c>
      <c r="C620" t="s">
        <v>1998</v>
      </c>
      <c r="D620" t="s">
        <v>1999</v>
      </c>
    </row>
    <row r="621" spans="1:4">
      <c r="A621" s="1062">
        <v>620</v>
      </c>
      <c r="B621" t="s">
        <v>1978</v>
      </c>
      <c r="C621" t="s">
        <v>2000</v>
      </c>
      <c r="D621" t="s">
        <v>2001</v>
      </c>
    </row>
    <row r="622" spans="1:4">
      <c r="A622" s="1062">
        <v>621</v>
      </c>
      <c r="B622" t="s">
        <v>1978</v>
      </c>
      <c r="C622" t="s">
        <v>2002</v>
      </c>
      <c r="D622" t="s">
        <v>2003</v>
      </c>
    </row>
    <row r="623" spans="1:4">
      <c r="A623" s="1062">
        <v>622</v>
      </c>
      <c r="B623" t="s">
        <v>1978</v>
      </c>
      <c r="C623" t="s">
        <v>2004</v>
      </c>
      <c r="D623" t="s">
        <v>2005</v>
      </c>
    </row>
    <row r="624" spans="1:4">
      <c r="A624" s="1062">
        <v>623</v>
      </c>
      <c r="B624" t="s">
        <v>1978</v>
      </c>
      <c r="C624" t="s">
        <v>2006</v>
      </c>
      <c r="D624" t="s">
        <v>2007</v>
      </c>
    </row>
    <row r="625" spans="1:4">
      <c r="A625" s="1062">
        <v>624</v>
      </c>
      <c r="B625" t="s">
        <v>1978</v>
      </c>
      <c r="C625" t="s">
        <v>2008</v>
      </c>
      <c r="D625" t="s">
        <v>2009</v>
      </c>
    </row>
    <row r="626" spans="1:4">
      <c r="A626" s="1062">
        <v>625</v>
      </c>
      <c r="B626" t="s">
        <v>2010</v>
      </c>
      <c r="C626" t="s">
        <v>2012</v>
      </c>
      <c r="D626" t="s">
        <v>2013</v>
      </c>
    </row>
    <row r="627" spans="1:4">
      <c r="A627" s="1062">
        <v>626</v>
      </c>
      <c r="B627" t="s">
        <v>2010</v>
      </c>
      <c r="C627" t="s">
        <v>2014</v>
      </c>
      <c r="D627" t="s">
        <v>2015</v>
      </c>
    </row>
    <row r="628" spans="1:4">
      <c r="A628" s="1062">
        <v>627</v>
      </c>
      <c r="B628" t="s">
        <v>2010</v>
      </c>
      <c r="C628" t="s">
        <v>2016</v>
      </c>
      <c r="D628" t="s">
        <v>2017</v>
      </c>
    </row>
    <row r="629" spans="1:4">
      <c r="A629" s="1062">
        <v>628</v>
      </c>
      <c r="B629" t="s">
        <v>2010</v>
      </c>
      <c r="C629" t="s">
        <v>2018</v>
      </c>
      <c r="D629" t="s">
        <v>2019</v>
      </c>
    </row>
    <row r="630" spans="1:4">
      <c r="A630" s="1062">
        <v>629</v>
      </c>
      <c r="B630" t="s">
        <v>2010</v>
      </c>
      <c r="C630" t="s">
        <v>2020</v>
      </c>
      <c r="D630" t="s">
        <v>2021</v>
      </c>
    </row>
    <row r="631" spans="1:4">
      <c r="A631" s="1062">
        <v>630</v>
      </c>
      <c r="B631" t="s">
        <v>2010</v>
      </c>
      <c r="C631" t="s">
        <v>2022</v>
      </c>
      <c r="D631" t="s">
        <v>2023</v>
      </c>
    </row>
    <row r="632" spans="1:4">
      <c r="A632" s="1062">
        <v>631</v>
      </c>
      <c r="B632" t="s">
        <v>2010</v>
      </c>
      <c r="C632" t="s">
        <v>791</v>
      </c>
      <c r="D632" t="s">
        <v>2024</v>
      </c>
    </row>
    <row r="633" spans="1:4">
      <c r="A633" s="1062">
        <v>632</v>
      </c>
      <c r="B633" t="s">
        <v>2010</v>
      </c>
      <c r="C633" t="s">
        <v>2025</v>
      </c>
      <c r="D633" t="s">
        <v>2026</v>
      </c>
    </row>
    <row r="634" spans="1:4">
      <c r="A634" s="1062">
        <v>633</v>
      </c>
      <c r="B634" t="s">
        <v>2010</v>
      </c>
      <c r="C634" t="s">
        <v>2027</v>
      </c>
      <c r="D634" t="s">
        <v>2028</v>
      </c>
    </row>
    <row r="635" spans="1:4">
      <c r="A635" s="1062">
        <v>634</v>
      </c>
      <c r="B635" t="s">
        <v>2010</v>
      </c>
      <c r="C635" t="s">
        <v>2010</v>
      </c>
      <c r="D635" t="s">
        <v>2011</v>
      </c>
    </row>
    <row r="636" spans="1:4">
      <c r="A636" s="1062">
        <v>635</v>
      </c>
      <c r="B636" t="s">
        <v>2010</v>
      </c>
      <c r="C636" t="s">
        <v>2029</v>
      </c>
      <c r="D636" t="s">
        <v>2030</v>
      </c>
    </row>
    <row r="637" spans="1:4">
      <c r="A637" s="1062">
        <v>636</v>
      </c>
      <c r="B637" t="s">
        <v>2010</v>
      </c>
      <c r="C637" t="s">
        <v>2031</v>
      </c>
      <c r="D637" t="s">
        <v>2032</v>
      </c>
    </row>
    <row r="638" spans="1:4">
      <c r="A638" s="1062">
        <v>637</v>
      </c>
      <c r="B638" t="s">
        <v>2010</v>
      </c>
      <c r="C638" t="s">
        <v>2033</v>
      </c>
      <c r="D638" t="s">
        <v>2034</v>
      </c>
    </row>
    <row r="639" spans="1:4">
      <c r="A639" s="1062">
        <v>638</v>
      </c>
      <c r="B639" t="s">
        <v>2010</v>
      </c>
      <c r="C639" t="s">
        <v>2035</v>
      </c>
      <c r="D639" t="s">
        <v>2036</v>
      </c>
    </row>
    <row r="640" spans="1:4">
      <c r="A640" s="1062">
        <v>639</v>
      </c>
      <c r="B640" t="s">
        <v>2010</v>
      </c>
      <c r="C640" t="s">
        <v>2037</v>
      </c>
      <c r="D640" t="s">
        <v>2038</v>
      </c>
    </row>
    <row r="641" spans="1:4">
      <c r="A641" s="1062">
        <v>640</v>
      </c>
      <c r="B641" t="s">
        <v>2010</v>
      </c>
      <c r="C641" t="s">
        <v>2039</v>
      </c>
      <c r="D641" t="s">
        <v>2040</v>
      </c>
    </row>
    <row r="642" spans="1:4">
      <c r="A642" s="1062">
        <v>641</v>
      </c>
      <c r="B642" t="s">
        <v>2010</v>
      </c>
      <c r="C642" t="s">
        <v>2041</v>
      </c>
      <c r="D642" t="s">
        <v>2042</v>
      </c>
    </row>
    <row r="643" spans="1:4">
      <c r="A643" s="1062">
        <v>642</v>
      </c>
      <c r="B643" t="s">
        <v>2010</v>
      </c>
      <c r="C643" t="s">
        <v>2043</v>
      </c>
      <c r="D643" t="s">
        <v>2044</v>
      </c>
    </row>
    <row r="644" spans="1:4">
      <c r="A644" s="1062">
        <v>643</v>
      </c>
      <c r="B644" t="s">
        <v>2010</v>
      </c>
      <c r="C644" t="s">
        <v>2045</v>
      </c>
      <c r="D644" t="s">
        <v>2046</v>
      </c>
    </row>
    <row r="645" spans="1:4">
      <c r="A645" s="1062">
        <v>644</v>
      </c>
      <c r="B645" t="s">
        <v>2010</v>
      </c>
      <c r="C645" t="s">
        <v>2047</v>
      </c>
      <c r="D645" t="s">
        <v>2048</v>
      </c>
    </row>
    <row r="646" spans="1:4">
      <c r="A646" s="1062">
        <v>645</v>
      </c>
      <c r="B646" t="s">
        <v>2010</v>
      </c>
      <c r="C646" t="s">
        <v>2049</v>
      </c>
      <c r="D646" t="s">
        <v>2050</v>
      </c>
    </row>
    <row r="647" spans="1:4">
      <c r="A647" s="1062">
        <v>646</v>
      </c>
      <c r="B647" t="s">
        <v>2051</v>
      </c>
      <c r="C647" t="s">
        <v>2053</v>
      </c>
      <c r="D647" t="s">
        <v>2054</v>
      </c>
    </row>
    <row r="648" spans="1:4">
      <c r="A648" s="1062">
        <v>647</v>
      </c>
      <c r="B648" t="s">
        <v>2051</v>
      </c>
      <c r="C648" t="s">
        <v>2055</v>
      </c>
      <c r="D648" t="s">
        <v>2056</v>
      </c>
    </row>
    <row r="649" spans="1:4">
      <c r="A649" s="1062">
        <v>648</v>
      </c>
      <c r="B649" t="s">
        <v>2051</v>
      </c>
      <c r="C649" t="s">
        <v>2057</v>
      </c>
      <c r="D649" t="s">
        <v>2058</v>
      </c>
    </row>
    <row r="650" spans="1:4">
      <c r="A650" s="1062">
        <v>649</v>
      </c>
      <c r="B650" t="s">
        <v>2051</v>
      </c>
      <c r="C650" t="s">
        <v>2059</v>
      </c>
      <c r="D650" t="s">
        <v>2060</v>
      </c>
    </row>
    <row r="651" spans="1:4">
      <c r="A651" s="1062">
        <v>650</v>
      </c>
      <c r="B651" t="s">
        <v>2051</v>
      </c>
      <c r="C651" t="s">
        <v>2061</v>
      </c>
      <c r="D651" t="s">
        <v>2062</v>
      </c>
    </row>
    <row r="652" spans="1:4">
      <c r="A652" s="1062">
        <v>651</v>
      </c>
      <c r="B652" t="s">
        <v>2051</v>
      </c>
      <c r="C652" t="s">
        <v>2063</v>
      </c>
      <c r="D652" t="s">
        <v>2064</v>
      </c>
    </row>
    <row r="653" spans="1:4">
      <c r="A653" s="1062">
        <v>652</v>
      </c>
      <c r="B653" t="s">
        <v>2051</v>
      </c>
      <c r="C653" t="s">
        <v>2065</v>
      </c>
      <c r="D653" t="s">
        <v>2066</v>
      </c>
    </row>
    <row r="654" spans="1:4">
      <c r="A654" s="1062">
        <v>653</v>
      </c>
      <c r="B654" t="s">
        <v>2051</v>
      </c>
      <c r="C654" t="s">
        <v>2067</v>
      </c>
      <c r="D654" t="s">
        <v>2068</v>
      </c>
    </row>
    <row r="655" spans="1:4">
      <c r="A655" s="1062">
        <v>654</v>
      </c>
      <c r="B655" t="s">
        <v>2051</v>
      </c>
      <c r="C655" t="s">
        <v>2069</v>
      </c>
      <c r="D655" t="s">
        <v>2070</v>
      </c>
    </row>
    <row r="656" spans="1:4">
      <c r="A656" s="1062">
        <v>655</v>
      </c>
      <c r="B656" t="s">
        <v>2051</v>
      </c>
      <c r="C656" t="s">
        <v>2071</v>
      </c>
      <c r="D656" t="s">
        <v>2072</v>
      </c>
    </row>
    <row r="657" spans="1:4">
      <c r="A657" s="1062">
        <v>656</v>
      </c>
      <c r="B657" t="s">
        <v>2051</v>
      </c>
      <c r="C657" t="s">
        <v>2051</v>
      </c>
      <c r="D657" t="s">
        <v>2052</v>
      </c>
    </row>
    <row r="658" spans="1:4">
      <c r="A658" s="1062">
        <v>657</v>
      </c>
      <c r="B658" t="s">
        <v>2051</v>
      </c>
      <c r="C658" t="s">
        <v>2073</v>
      </c>
      <c r="D658" t="s">
        <v>2074</v>
      </c>
    </row>
    <row r="659" spans="1:4">
      <c r="A659" s="1062">
        <v>658</v>
      </c>
      <c r="B659" t="s">
        <v>2051</v>
      </c>
      <c r="C659" t="s">
        <v>2075</v>
      </c>
      <c r="D659" t="s">
        <v>2076</v>
      </c>
    </row>
    <row r="660" spans="1:4">
      <c r="A660" s="1062">
        <v>659</v>
      </c>
      <c r="B660" t="s">
        <v>2051</v>
      </c>
      <c r="C660" t="s">
        <v>2077</v>
      </c>
      <c r="D660" t="s">
        <v>2078</v>
      </c>
    </row>
    <row r="661" spans="1:4">
      <c r="A661" s="1062">
        <v>660</v>
      </c>
      <c r="B661" t="s">
        <v>2051</v>
      </c>
      <c r="C661" t="s">
        <v>1446</v>
      </c>
      <c r="D661" t="s">
        <v>2079</v>
      </c>
    </row>
    <row r="662" spans="1:4">
      <c r="A662" s="1062">
        <v>661</v>
      </c>
      <c r="B662" t="s">
        <v>2051</v>
      </c>
      <c r="C662" t="s">
        <v>2080</v>
      </c>
      <c r="D662" t="s">
        <v>2081</v>
      </c>
    </row>
    <row r="663" spans="1:4">
      <c r="A663" s="1062">
        <v>662</v>
      </c>
      <c r="B663" t="s">
        <v>2051</v>
      </c>
      <c r="C663" t="s">
        <v>2082</v>
      </c>
      <c r="D663" t="s">
        <v>2083</v>
      </c>
    </row>
    <row r="664" spans="1:4">
      <c r="A664" s="1062">
        <v>663</v>
      </c>
      <c r="B664" t="s">
        <v>2051</v>
      </c>
      <c r="C664" t="s">
        <v>2084</v>
      </c>
      <c r="D664" t="s">
        <v>2085</v>
      </c>
    </row>
    <row r="665" spans="1:4">
      <c r="A665" s="1062">
        <v>664</v>
      </c>
      <c r="B665" t="s">
        <v>2051</v>
      </c>
      <c r="C665" t="s">
        <v>2086</v>
      </c>
      <c r="D665" t="s">
        <v>2087</v>
      </c>
    </row>
    <row r="666" spans="1:4">
      <c r="A666" s="1062">
        <v>665</v>
      </c>
      <c r="B666" t="s">
        <v>2051</v>
      </c>
      <c r="C666" t="s">
        <v>2088</v>
      </c>
      <c r="D666" t="s">
        <v>2089</v>
      </c>
    </row>
    <row r="667" spans="1:4">
      <c r="A667" s="1062">
        <v>666</v>
      </c>
      <c r="B667" t="s">
        <v>2090</v>
      </c>
      <c r="C667" t="s">
        <v>2092</v>
      </c>
      <c r="D667" t="s">
        <v>2093</v>
      </c>
    </row>
    <row r="668" spans="1:4">
      <c r="A668" s="1062">
        <v>667</v>
      </c>
      <c r="B668" t="s">
        <v>2090</v>
      </c>
      <c r="C668" t="s">
        <v>2094</v>
      </c>
      <c r="D668" t="s">
        <v>2095</v>
      </c>
    </row>
    <row r="669" spans="1:4">
      <c r="A669" s="1062">
        <v>668</v>
      </c>
      <c r="B669" t="s">
        <v>2090</v>
      </c>
      <c r="C669" t="s">
        <v>2096</v>
      </c>
      <c r="D669" t="s">
        <v>2097</v>
      </c>
    </row>
    <row r="670" spans="1:4">
      <c r="A670" s="1062">
        <v>669</v>
      </c>
      <c r="B670" t="s">
        <v>2090</v>
      </c>
      <c r="C670" t="s">
        <v>2098</v>
      </c>
      <c r="D670" t="s">
        <v>2099</v>
      </c>
    </row>
    <row r="671" spans="1:4">
      <c r="A671" s="1062">
        <v>670</v>
      </c>
      <c r="B671" t="s">
        <v>2090</v>
      </c>
      <c r="C671" t="s">
        <v>2100</v>
      </c>
      <c r="D671" t="s">
        <v>2101</v>
      </c>
    </row>
    <row r="672" spans="1:4">
      <c r="A672" s="1062">
        <v>671</v>
      </c>
      <c r="B672" t="s">
        <v>2090</v>
      </c>
      <c r="C672" t="s">
        <v>2102</v>
      </c>
      <c r="D672" t="s">
        <v>2103</v>
      </c>
    </row>
    <row r="673" spans="1:4">
      <c r="A673" s="1062">
        <v>672</v>
      </c>
      <c r="B673" t="s">
        <v>2090</v>
      </c>
      <c r="C673" t="s">
        <v>2104</v>
      </c>
      <c r="D673" t="s">
        <v>2105</v>
      </c>
    </row>
    <row r="674" spans="1:4">
      <c r="A674" s="1062">
        <v>673</v>
      </c>
      <c r="B674" t="s">
        <v>2090</v>
      </c>
      <c r="C674" t="s">
        <v>2106</v>
      </c>
      <c r="D674" t="s">
        <v>2107</v>
      </c>
    </row>
    <row r="675" spans="1:4">
      <c r="A675" s="1062">
        <v>674</v>
      </c>
      <c r="B675" t="s">
        <v>2090</v>
      </c>
      <c r="C675" t="s">
        <v>1838</v>
      </c>
      <c r="D675" t="s">
        <v>2108</v>
      </c>
    </row>
    <row r="676" spans="1:4">
      <c r="A676" s="1062">
        <v>675</v>
      </c>
      <c r="B676" t="s">
        <v>2090</v>
      </c>
      <c r="C676" t="s">
        <v>2090</v>
      </c>
      <c r="D676" t="s">
        <v>2091</v>
      </c>
    </row>
    <row r="677" spans="1:4">
      <c r="A677" s="1062">
        <v>676</v>
      </c>
      <c r="B677" t="s">
        <v>2090</v>
      </c>
      <c r="C677" t="s">
        <v>2109</v>
      </c>
      <c r="D677" t="s">
        <v>2110</v>
      </c>
    </row>
    <row r="678" spans="1:4">
      <c r="A678" s="1062">
        <v>677</v>
      </c>
      <c r="B678" t="s">
        <v>2090</v>
      </c>
      <c r="C678" t="s">
        <v>2111</v>
      </c>
      <c r="D678" t="s">
        <v>2112</v>
      </c>
    </row>
    <row r="679" spans="1:4">
      <c r="A679" s="1062">
        <v>678</v>
      </c>
      <c r="B679" t="s">
        <v>2090</v>
      </c>
      <c r="C679" t="s">
        <v>1300</v>
      </c>
      <c r="D679" t="s">
        <v>2113</v>
      </c>
    </row>
    <row r="680" spans="1:4">
      <c r="A680" s="1062">
        <v>679</v>
      </c>
      <c r="B680" t="s">
        <v>2090</v>
      </c>
      <c r="C680" t="s">
        <v>2114</v>
      </c>
      <c r="D680" t="s">
        <v>2115</v>
      </c>
    </row>
    <row r="681" spans="1:4">
      <c r="A681" s="1062">
        <v>680</v>
      </c>
      <c r="B681" t="s">
        <v>2090</v>
      </c>
      <c r="C681" t="s">
        <v>2116</v>
      </c>
      <c r="D681" t="s">
        <v>2117</v>
      </c>
    </row>
    <row r="682" spans="1:4">
      <c r="A682" s="1062">
        <v>681</v>
      </c>
      <c r="B682" t="s">
        <v>2090</v>
      </c>
      <c r="C682" t="s">
        <v>2118</v>
      </c>
      <c r="D682" t="s">
        <v>2119</v>
      </c>
    </row>
    <row r="683" spans="1:4">
      <c r="A683" s="1062">
        <v>682</v>
      </c>
      <c r="B683" t="s">
        <v>2090</v>
      </c>
      <c r="C683" t="s">
        <v>2120</v>
      </c>
      <c r="D683" t="s">
        <v>2121</v>
      </c>
    </row>
    <row r="684" spans="1:4">
      <c r="A684" s="1062">
        <v>683</v>
      </c>
      <c r="B684" t="s">
        <v>2090</v>
      </c>
      <c r="C684" t="s">
        <v>2122</v>
      </c>
      <c r="D684" t="s">
        <v>2123</v>
      </c>
    </row>
    <row r="685" spans="1:4">
      <c r="A685" s="1062">
        <v>684</v>
      </c>
      <c r="B685" t="s">
        <v>2124</v>
      </c>
      <c r="C685" t="s">
        <v>2126</v>
      </c>
      <c r="D685" t="s">
        <v>2127</v>
      </c>
    </row>
    <row r="686" spans="1:4">
      <c r="A686" s="1062">
        <v>685</v>
      </c>
      <c r="B686" t="s">
        <v>2124</v>
      </c>
      <c r="C686" t="s">
        <v>2128</v>
      </c>
      <c r="D686" t="s">
        <v>2129</v>
      </c>
    </row>
    <row r="687" spans="1:4">
      <c r="A687" s="1062">
        <v>686</v>
      </c>
      <c r="B687" t="s">
        <v>2124</v>
      </c>
      <c r="C687" t="s">
        <v>2130</v>
      </c>
      <c r="D687" t="s">
        <v>2131</v>
      </c>
    </row>
    <row r="688" spans="1:4">
      <c r="A688" s="1062">
        <v>687</v>
      </c>
      <c r="B688" t="s">
        <v>2124</v>
      </c>
      <c r="C688" t="s">
        <v>2132</v>
      </c>
      <c r="D688" t="s">
        <v>2133</v>
      </c>
    </row>
    <row r="689" spans="1:4">
      <c r="A689" s="1062">
        <v>688</v>
      </c>
      <c r="B689" t="s">
        <v>2124</v>
      </c>
      <c r="C689" t="s">
        <v>2134</v>
      </c>
      <c r="D689" t="s">
        <v>2135</v>
      </c>
    </row>
    <row r="690" spans="1:4">
      <c r="A690" s="1062">
        <v>689</v>
      </c>
      <c r="B690" t="s">
        <v>2124</v>
      </c>
      <c r="C690" t="s">
        <v>2136</v>
      </c>
      <c r="D690" t="s">
        <v>2137</v>
      </c>
    </row>
    <row r="691" spans="1:4">
      <c r="A691" s="1062">
        <v>690</v>
      </c>
      <c r="B691" t="s">
        <v>2124</v>
      </c>
      <c r="C691" t="s">
        <v>2138</v>
      </c>
      <c r="D691" t="s">
        <v>2139</v>
      </c>
    </row>
    <row r="692" spans="1:4">
      <c r="A692" s="1062">
        <v>691</v>
      </c>
      <c r="B692" t="s">
        <v>2124</v>
      </c>
      <c r="C692" t="s">
        <v>2140</v>
      </c>
      <c r="D692" t="s">
        <v>2141</v>
      </c>
    </row>
    <row r="693" spans="1:4">
      <c r="A693" s="1062">
        <v>692</v>
      </c>
      <c r="B693" t="s">
        <v>2124</v>
      </c>
      <c r="C693" t="s">
        <v>2124</v>
      </c>
      <c r="D693" t="s">
        <v>2125</v>
      </c>
    </row>
    <row r="694" spans="1:4">
      <c r="A694" s="1062">
        <v>693</v>
      </c>
      <c r="B694" t="s">
        <v>2124</v>
      </c>
      <c r="C694" t="s">
        <v>2142</v>
      </c>
      <c r="D694" t="s">
        <v>2143</v>
      </c>
    </row>
    <row r="695" spans="1:4">
      <c r="A695" s="1062">
        <v>694</v>
      </c>
      <c r="B695" t="s">
        <v>2124</v>
      </c>
      <c r="C695" t="s">
        <v>2144</v>
      </c>
      <c r="D695" t="s">
        <v>2145</v>
      </c>
    </row>
    <row r="696" spans="1:4">
      <c r="A696" s="1062">
        <v>695</v>
      </c>
      <c r="B696" t="s">
        <v>2124</v>
      </c>
      <c r="C696" t="s">
        <v>2146</v>
      </c>
      <c r="D696" t="s">
        <v>2147</v>
      </c>
    </row>
    <row r="697" spans="1:4">
      <c r="A697" s="1062">
        <v>696</v>
      </c>
      <c r="B697" t="s">
        <v>2124</v>
      </c>
      <c r="C697" t="s">
        <v>1675</v>
      </c>
      <c r="D697" t="s">
        <v>2148</v>
      </c>
    </row>
    <row r="698" spans="1:4">
      <c r="A698" s="1062">
        <v>697</v>
      </c>
      <c r="B698" t="s">
        <v>2124</v>
      </c>
      <c r="C698" t="s">
        <v>2149</v>
      </c>
      <c r="D698" t="s">
        <v>2150</v>
      </c>
    </row>
    <row r="699" spans="1:4">
      <c r="A699" s="1062">
        <v>698</v>
      </c>
      <c r="B699" t="s">
        <v>2124</v>
      </c>
      <c r="C699" t="s">
        <v>2151</v>
      </c>
      <c r="D699" t="s">
        <v>2152</v>
      </c>
    </row>
    <row r="700" spans="1:4">
      <c r="A700" s="1062">
        <v>699</v>
      </c>
      <c r="B700" t="s">
        <v>2124</v>
      </c>
      <c r="C700" t="s">
        <v>2153</v>
      </c>
      <c r="D700" t="s">
        <v>2154</v>
      </c>
    </row>
    <row r="701" spans="1:4">
      <c r="A701" s="1062">
        <v>700</v>
      </c>
      <c r="B701" t="s">
        <v>2155</v>
      </c>
      <c r="C701" t="s">
        <v>2157</v>
      </c>
      <c r="D701" t="s">
        <v>2158</v>
      </c>
    </row>
    <row r="702" spans="1:4">
      <c r="A702" s="1062">
        <v>701</v>
      </c>
      <c r="B702" t="s">
        <v>2155</v>
      </c>
      <c r="C702" t="s">
        <v>2159</v>
      </c>
      <c r="D702" t="s">
        <v>2160</v>
      </c>
    </row>
    <row r="703" spans="1:4">
      <c r="A703" s="1062">
        <v>702</v>
      </c>
      <c r="B703" t="s">
        <v>2155</v>
      </c>
      <c r="C703" t="s">
        <v>2161</v>
      </c>
      <c r="D703" t="s">
        <v>2162</v>
      </c>
    </row>
    <row r="704" spans="1:4">
      <c r="A704" s="1062">
        <v>703</v>
      </c>
      <c r="B704" t="s">
        <v>2155</v>
      </c>
      <c r="C704" t="s">
        <v>2163</v>
      </c>
      <c r="D704" t="s">
        <v>2164</v>
      </c>
    </row>
    <row r="705" spans="1:4">
      <c r="A705" s="1062">
        <v>704</v>
      </c>
      <c r="B705" t="s">
        <v>2155</v>
      </c>
      <c r="C705" t="s">
        <v>2165</v>
      </c>
      <c r="D705" t="s">
        <v>2166</v>
      </c>
    </row>
    <row r="706" spans="1:4">
      <c r="A706" s="1062">
        <v>705</v>
      </c>
      <c r="B706" t="s">
        <v>2155</v>
      </c>
      <c r="C706" t="s">
        <v>2167</v>
      </c>
      <c r="D706" t="s">
        <v>2168</v>
      </c>
    </row>
    <row r="707" spans="1:4">
      <c r="A707" s="1062">
        <v>706</v>
      </c>
      <c r="B707" t="s">
        <v>2155</v>
      </c>
      <c r="C707" t="s">
        <v>2169</v>
      </c>
      <c r="D707" t="s">
        <v>2170</v>
      </c>
    </row>
    <row r="708" spans="1:4">
      <c r="A708" s="1062">
        <v>707</v>
      </c>
      <c r="B708" t="s">
        <v>2155</v>
      </c>
      <c r="C708" t="s">
        <v>2171</v>
      </c>
      <c r="D708" t="s">
        <v>2172</v>
      </c>
    </row>
    <row r="709" spans="1:4">
      <c r="A709" s="1062">
        <v>708</v>
      </c>
      <c r="B709" t="s">
        <v>2155</v>
      </c>
      <c r="C709" t="s">
        <v>2173</v>
      </c>
      <c r="D709" t="s">
        <v>2174</v>
      </c>
    </row>
    <row r="710" spans="1:4">
      <c r="A710" s="1062">
        <v>709</v>
      </c>
      <c r="B710" t="s">
        <v>2155</v>
      </c>
      <c r="C710" t="s">
        <v>2175</v>
      </c>
      <c r="D710" t="s">
        <v>2176</v>
      </c>
    </row>
    <row r="711" spans="1:4">
      <c r="A711" s="1062">
        <v>710</v>
      </c>
      <c r="B711" t="s">
        <v>2155</v>
      </c>
      <c r="C711" t="s">
        <v>2177</v>
      </c>
      <c r="D711" t="s">
        <v>2178</v>
      </c>
    </row>
    <row r="712" spans="1:4">
      <c r="A712" s="1062">
        <v>711</v>
      </c>
      <c r="B712" t="s">
        <v>2155</v>
      </c>
      <c r="C712" t="s">
        <v>2179</v>
      </c>
      <c r="D712" t="s">
        <v>2180</v>
      </c>
    </row>
    <row r="713" spans="1:4">
      <c r="A713" s="1062">
        <v>712</v>
      </c>
      <c r="B713" t="s">
        <v>2155</v>
      </c>
      <c r="C713" t="s">
        <v>2181</v>
      </c>
      <c r="D713" t="s">
        <v>2182</v>
      </c>
    </row>
    <row r="714" spans="1:4">
      <c r="A714" s="1062">
        <v>713</v>
      </c>
      <c r="B714" t="s">
        <v>2155</v>
      </c>
      <c r="C714" t="s">
        <v>2183</v>
      </c>
      <c r="D714" t="s">
        <v>2184</v>
      </c>
    </row>
    <row r="715" spans="1:4">
      <c r="A715" s="1062">
        <v>714</v>
      </c>
      <c r="B715" t="s">
        <v>2155</v>
      </c>
      <c r="C715" t="s">
        <v>2185</v>
      </c>
      <c r="D715" t="s">
        <v>2186</v>
      </c>
    </row>
    <row r="716" spans="1:4">
      <c r="A716" s="1062">
        <v>715</v>
      </c>
      <c r="B716" t="s">
        <v>2155</v>
      </c>
      <c r="C716" t="s">
        <v>2187</v>
      </c>
      <c r="D716" t="s">
        <v>2188</v>
      </c>
    </row>
    <row r="717" spans="1:4">
      <c r="A717" s="1062">
        <v>716</v>
      </c>
      <c r="B717" t="s">
        <v>2155</v>
      </c>
      <c r="C717" t="s">
        <v>2189</v>
      </c>
      <c r="D717" t="s">
        <v>2190</v>
      </c>
    </row>
    <row r="718" spans="1:4">
      <c r="A718" s="1062">
        <v>717</v>
      </c>
      <c r="B718" t="s">
        <v>2155</v>
      </c>
      <c r="C718" t="s">
        <v>2155</v>
      </c>
      <c r="D718" t="s">
        <v>2156</v>
      </c>
    </row>
    <row r="719" spans="1:4">
      <c r="A719" s="1062">
        <v>718</v>
      </c>
      <c r="B719" t="s">
        <v>2155</v>
      </c>
      <c r="C719" t="s">
        <v>2191</v>
      </c>
      <c r="D719" t="s">
        <v>2192</v>
      </c>
    </row>
    <row r="720" spans="1:4">
      <c r="A720" s="1062">
        <v>719</v>
      </c>
      <c r="B720" t="s">
        <v>2155</v>
      </c>
      <c r="C720" t="s">
        <v>2193</v>
      </c>
      <c r="D720" t="s">
        <v>2194</v>
      </c>
    </row>
    <row r="721" spans="1:4">
      <c r="A721" s="1062">
        <v>720</v>
      </c>
      <c r="B721" t="s">
        <v>2155</v>
      </c>
      <c r="C721" t="s">
        <v>2195</v>
      </c>
      <c r="D721" t="s">
        <v>2196</v>
      </c>
    </row>
    <row r="722" spans="1:4">
      <c r="A722" s="1062">
        <v>721</v>
      </c>
      <c r="B722" t="s">
        <v>2155</v>
      </c>
      <c r="C722" t="s">
        <v>1052</v>
      </c>
      <c r="D722" t="s">
        <v>2197</v>
      </c>
    </row>
    <row r="723" spans="1:4">
      <c r="A723" s="1062">
        <v>722</v>
      </c>
      <c r="B723" t="s">
        <v>2155</v>
      </c>
      <c r="C723" t="s">
        <v>2198</v>
      </c>
      <c r="D723" t="s">
        <v>2199</v>
      </c>
    </row>
    <row r="724" spans="1:4">
      <c r="A724" s="1062">
        <v>723</v>
      </c>
      <c r="B724" t="s">
        <v>2155</v>
      </c>
      <c r="C724" t="s">
        <v>2200</v>
      </c>
      <c r="D724" t="s">
        <v>2201</v>
      </c>
    </row>
    <row r="725" spans="1:4">
      <c r="A725" s="1062">
        <v>724</v>
      </c>
      <c r="B725" t="s">
        <v>2155</v>
      </c>
      <c r="C725" t="s">
        <v>2202</v>
      </c>
      <c r="D725" t="s">
        <v>2203</v>
      </c>
    </row>
    <row r="726" spans="1:4">
      <c r="A726" s="1062">
        <v>725</v>
      </c>
      <c r="B726" t="s">
        <v>2155</v>
      </c>
      <c r="C726" t="s">
        <v>2204</v>
      </c>
      <c r="D726" t="s">
        <v>2205</v>
      </c>
    </row>
    <row r="727" spans="1:4">
      <c r="A727" s="1062">
        <v>726</v>
      </c>
      <c r="B727" t="s">
        <v>2155</v>
      </c>
      <c r="C727" t="s">
        <v>2206</v>
      </c>
      <c r="D727" t="s">
        <v>2207</v>
      </c>
    </row>
    <row r="728" spans="1:4">
      <c r="A728" s="1062">
        <v>727</v>
      </c>
      <c r="B728" t="s">
        <v>2155</v>
      </c>
      <c r="C728" t="s">
        <v>2208</v>
      </c>
      <c r="D728" t="s">
        <v>2209</v>
      </c>
    </row>
    <row r="729" spans="1:4">
      <c r="A729" s="1062">
        <v>728</v>
      </c>
      <c r="B729" t="s">
        <v>2210</v>
      </c>
      <c r="C729" t="s">
        <v>2212</v>
      </c>
      <c r="D729" t="s">
        <v>2213</v>
      </c>
    </row>
    <row r="730" spans="1:4">
      <c r="A730" s="1062">
        <v>729</v>
      </c>
      <c r="B730" t="s">
        <v>2210</v>
      </c>
      <c r="C730" t="s">
        <v>2214</v>
      </c>
      <c r="D730" t="s">
        <v>2215</v>
      </c>
    </row>
    <row r="731" spans="1:4">
      <c r="A731" s="1062">
        <v>730</v>
      </c>
      <c r="B731" t="s">
        <v>2210</v>
      </c>
      <c r="C731" t="s">
        <v>2216</v>
      </c>
      <c r="D731" t="s">
        <v>2217</v>
      </c>
    </row>
    <row r="732" spans="1:4">
      <c r="A732" s="1062">
        <v>731</v>
      </c>
      <c r="B732" t="s">
        <v>2210</v>
      </c>
      <c r="C732" t="s">
        <v>2218</v>
      </c>
      <c r="D732" t="s">
        <v>2219</v>
      </c>
    </row>
    <row r="733" spans="1:4">
      <c r="A733" s="1062">
        <v>732</v>
      </c>
      <c r="B733" t="s">
        <v>2210</v>
      </c>
      <c r="C733" t="s">
        <v>2220</v>
      </c>
      <c r="D733" t="s">
        <v>2221</v>
      </c>
    </row>
    <row r="734" spans="1:4">
      <c r="A734" s="1062">
        <v>733</v>
      </c>
      <c r="B734" t="s">
        <v>2210</v>
      </c>
      <c r="C734" t="s">
        <v>2222</v>
      </c>
      <c r="D734" t="s">
        <v>2223</v>
      </c>
    </row>
    <row r="735" spans="1:4">
      <c r="A735" s="1062">
        <v>734</v>
      </c>
      <c r="B735" t="s">
        <v>2210</v>
      </c>
      <c r="C735" t="s">
        <v>2224</v>
      </c>
      <c r="D735" t="s">
        <v>2225</v>
      </c>
    </row>
    <row r="736" spans="1:4">
      <c r="A736" s="1062">
        <v>735</v>
      </c>
      <c r="B736" t="s">
        <v>2210</v>
      </c>
      <c r="C736" t="s">
        <v>2226</v>
      </c>
      <c r="D736" t="s">
        <v>2227</v>
      </c>
    </row>
    <row r="737" spans="1:4">
      <c r="A737" s="1062">
        <v>736</v>
      </c>
      <c r="B737" t="s">
        <v>2210</v>
      </c>
      <c r="C737" t="s">
        <v>2228</v>
      </c>
      <c r="D737" t="s">
        <v>2229</v>
      </c>
    </row>
    <row r="738" spans="1:4">
      <c r="A738" s="1062">
        <v>737</v>
      </c>
      <c r="B738" t="s">
        <v>2210</v>
      </c>
      <c r="C738" t="s">
        <v>2230</v>
      </c>
      <c r="D738" t="s">
        <v>2231</v>
      </c>
    </row>
    <row r="739" spans="1:4">
      <c r="A739" s="1062">
        <v>738</v>
      </c>
      <c r="B739" t="s">
        <v>2210</v>
      </c>
      <c r="C739" t="s">
        <v>2232</v>
      </c>
      <c r="D739" t="s">
        <v>2233</v>
      </c>
    </row>
    <row r="740" spans="1:4">
      <c r="A740" s="1062">
        <v>739</v>
      </c>
      <c r="B740" t="s">
        <v>2210</v>
      </c>
      <c r="C740" t="s">
        <v>1703</v>
      </c>
      <c r="D740" t="s">
        <v>2234</v>
      </c>
    </row>
    <row r="741" spans="1:4">
      <c r="A741" s="1062">
        <v>740</v>
      </c>
      <c r="B741" t="s">
        <v>2210</v>
      </c>
      <c r="C741" t="s">
        <v>2235</v>
      </c>
      <c r="D741" t="s">
        <v>2236</v>
      </c>
    </row>
    <row r="742" spans="1:4">
      <c r="A742" s="1062">
        <v>741</v>
      </c>
      <c r="B742" t="s">
        <v>2210</v>
      </c>
      <c r="C742" t="s">
        <v>2237</v>
      </c>
      <c r="D742" t="s">
        <v>2238</v>
      </c>
    </row>
    <row r="743" spans="1:4">
      <c r="A743" s="1062">
        <v>742</v>
      </c>
      <c r="B743" t="s">
        <v>2210</v>
      </c>
      <c r="C743" t="s">
        <v>2210</v>
      </c>
      <c r="D743" t="s">
        <v>2211</v>
      </c>
    </row>
    <row r="744" spans="1:4">
      <c r="A744" s="1062">
        <v>743</v>
      </c>
      <c r="B744" t="s">
        <v>2210</v>
      </c>
      <c r="C744" t="s">
        <v>2239</v>
      </c>
      <c r="D744" t="s">
        <v>2240</v>
      </c>
    </row>
    <row r="745" spans="1:4">
      <c r="A745" s="1062">
        <v>744</v>
      </c>
      <c r="B745" t="s">
        <v>2210</v>
      </c>
      <c r="C745" t="s">
        <v>2241</v>
      </c>
      <c r="D745" t="s">
        <v>2242</v>
      </c>
    </row>
    <row r="746" spans="1:4">
      <c r="A746" s="1062">
        <v>745</v>
      </c>
      <c r="B746" t="s">
        <v>2210</v>
      </c>
      <c r="C746" t="s">
        <v>2243</v>
      </c>
      <c r="D746" t="s">
        <v>2244</v>
      </c>
    </row>
    <row r="747" spans="1:4">
      <c r="A747" s="1062">
        <v>746</v>
      </c>
      <c r="B747" t="s">
        <v>2210</v>
      </c>
      <c r="C747" t="s">
        <v>2245</v>
      </c>
      <c r="D747" t="s">
        <v>2246</v>
      </c>
    </row>
    <row r="748" spans="1:4">
      <c r="A748" s="1062">
        <v>747</v>
      </c>
      <c r="B748" t="s">
        <v>2210</v>
      </c>
      <c r="C748" t="s">
        <v>2247</v>
      </c>
      <c r="D748" t="s">
        <v>2248</v>
      </c>
    </row>
    <row r="749" spans="1:4">
      <c r="A749" s="1062">
        <v>748</v>
      </c>
      <c r="B749" t="s">
        <v>2210</v>
      </c>
      <c r="C749" t="s">
        <v>2249</v>
      </c>
      <c r="D749" t="s">
        <v>2250</v>
      </c>
    </row>
    <row r="750" spans="1:4">
      <c r="A750" s="1062">
        <v>749</v>
      </c>
      <c r="B750" t="s">
        <v>2210</v>
      </c>
      <c r="C750" t="s">
        <v>2251</v>
      </c>
      <c r="D750" t="s">
        <v>2252</v>
      </c>
    </row>
    <row r="751" spans="1:4">
      <c r="A751" s="1062">
        <v>750</v>
      </c>
      <c r="B751" t="s">
        <v>2253</v>
      </c>
      <c r="C751" t="s">
        <v>2255</v>
      </c>
      <c r="D751" t="s">
        <v>2256</v>
      </c>
    </row>
    <row r="752" spans="1:4">
      <c r="A752" s="1062">
        <v>751</v>
      </c>
      <c r="B752" t="s">
        <v>2253</v>
      </c>
      <c r="C752" t="s">
        <v>2257</v>
      </c>
      <c r="D752" t="s">
        <v>2258</v>
      </c>
    </row>
    <row r="753" spans="1:4">
      <c r="A753" s="1062">
        <v>752</v>
      </c>
      <c r="B753" t="s">
        <v>2253</v>
      </c>
      <c r="C753" t="s">
        <v>2259</v>
      </c>
      <c r="D753" t="s">
        <v>2260</v>
      </c>
    </row>
    <row r="754" spans="1:4">
      <c r="A754" s="1062">
        <v>753</v>
      </c>
      <c r="B754" t="s">
        <v>2253</v>
      </c>
      <c r="C754" t="s">
        <v>2261</v>
      </c>
      <c r="D754" t="s">
        <v>2262</v>
      </c>
    </row>
    <row r="755" spans="1:4">
      <c r="A755" s="1062">
        <v>754</v>
      </c>
      <c r="B755" t="s">
        <v>2253</v>
      </c>
      <c r="C755" t="s">
        <v>2263</v>
      </c>
      <c r="D755" t="s">
        <v>2264</v>
      </c>
    </row>
    <row r="756" spans="1:4">
      <c r="A756" s="1062">
        <v>755</v>
      </c>
      <c r="B756" t="s">
        <v>2253</v>
      </c>
      <c r="C756" t="s">
        <v>2265</v>
      </c>
      <c r="D756" t="s">
        <v>2266</v>
      </c>
    </row>
    <row r="757" spans="1:4">
      <c r="A757" s="1062">
        <v>756</v>
      </c>
      <c r="B757" t="s">
        <v>2253</v>
      </c>
      <c r="C757" t="s">
        <v>2267</v>
      </c>
      <c r="D757" t="s">
        <v>2268</v>
      </c>
    </row>
    <row r="758" spans="1:4">
      <c r="A758" s="1062">
        <v>757</v>
      </c>
      <c r="B758" t="s">
        <v>2253</v>
      </c>
      <c r="C758" t="s">
        <v>2269</v>
      </c>
      <c r="D758" t="s">
        <v>2270</v>
      </c>
    </row>
    <row r="759" spans="1:4">
      <c r="A759" s="1062">
        <v>758</v>
      </c>
      <c r="B759" t="s">
        <v>2253</v>
      </c>
      <c r="C759" t="s">
        <v>2271</v>
      </c>
      <c r="D759" t="s">
        <v>2272</v>
      </c>
    </row>
    <row r="760" spans="1:4">
      <c r="A760" s="1062">
        <v>759</v>
      </c>
      <c r="B760" t="s">
        <v>2253</v>
      </c>
      <c r="C760" t="s">
        <v>2273</v>
      </c>
      <c r="D760" t="s">
        <v>2274</v>
      </c>
    </row>
    <row r="761" spans="1:4">
      <c r="A761" s="1062">
        <v>760</v>
      </c>
      <c r="B761" t="s">
        <v>2253</v>
      </c>
      <c r="C761" t="s">
        <v>2275</v>
      </c>
      <c r="D761" t="s">
        <v>2276</v>
      </c>
    </row>
    <row r="762" spans="1:4">
      <c r="A762" s="1062">
        <v>761</v>
      </c>
      <c r="B762" t="s">
        <v>2253</v>
      </c>
      <c r="C762" t="s">
        <v>2277</v>
      </c>
      <c r="D762" t="s">
        <v>2278</v>
      </c>
    </row>
    <row r="763" spans="1:4">
      <c r="A763" s="1062">
        <v>762</v>
      </c>
      <c r="B763" t="s">
        <v>2253</v>
      </c>
      <c r="C763" t="s">
        <v>2279</v>
      </c>
      <c r="D763" t="s">
        <v>2280</v>
      </c>
    </row>
    <row r="764" spans="1:4">
      <c r="A764" s="1062">
        <v>763</v>
      </c>
      <c r="B764" t="s">
        <v>2253</v>
      </c>
      <c r="C764" t="s">
        <v>2281</v>
      </c>
      <c r="D764" t="s">
        <v>2282</v>
      </c>
    </row>
    <row r="765" spans="1:4">
      <c r="A765" s="1062">
        <v>764</v>
      </c>
      <c r="B765" t="s">
        <v>2253</v>
      </c>
      <c r="C765" t="s">
        <v>2283</v>
      </c>
      <c r="D765" t="s">
        <v>2284</v>
      </c>
    </row>
    <row r="766" spans="1:4">
      <c r="A766" s="1062">
        <v>765</v>
      </c>
      <c r="B766" t="s">
        <v>2253</v>
      </c>
      <c r="C766" t="s">
        <v>2285</v>
      </c>
      <c r="D766" t="s">
        <v>2286</v>
      </c>
    </row>
    <row r="767" spans="1:4">
      <c r="A767" s="1062">
        <v>766</v>
      </c>
      <c r="B767" t="s">
        <v>2253</v>
      </c>
      <c r="C767" t="s">
        <v>2287</v>
      </c>
      <c r="D767" t="s">
        <v>2288</v>
      </c>
    </row>
    <row r="768" spans="1:4">
      <c r="A768" s="1062">
        <v>767</v>
      </c>
      <c r="B768" t="s">
        <v>2253</v>
      </c>
      <c r="C768" t="s">
        <v>2289</v>
      </c>
      <c r="D768" t="s">
        <v>2290</v>
      </c>
    </row>
    <row r="769" spans="1:4">
      <c r="A769" s="1062">
        <v>768</v>
      </c>
      <c r="B769" t="s">
        <v>2253</v>
      </c>
      <c r="C769" t="s">
        <v>2291</v>
      </c>
      <c r="D769" t="s">
        <v>2292</v>
      </c>
    </row>
    <row r="770" spans="1:4">
      <c r="A770" s="1062">
        <v>769</v>
      </c>
      <c r="B770" t="s">
        <v>2253</v>
      </c>
      <c r="C770" t="s">
        <v>2253</v>
      </c>
      <c r="D770" t="s">
        <v>2254</v>
      </c>
    </row>
    <row r="771" spans="1:4">
      <c r="A771" s="1062">
        <v>770</v>
      </c>
      <c r="B771" t="s">
        <v>2253</v>
      </c>
      <c r="C771" t="s">
        <v>2293</v>
      </c>
      <c r="D771" t="s">
        <v>2294</v>
      </c>
    </row>
    <row r="772" spans="1:4">
      <c r="A772" s="1062">
        <v>771</v>
      </c>
      <c r="B772" t="s">
        <v>2253</v>
      </c>
      <c r="C772" t="s">
        <v>2295</v>
      </c>
      <c r="D772" t="s">
        <v>2296</v>
      </c>
    </row>
    <row r="773" spans="1:4">
      <c r="A773" s="1062">
        <v>772</v>
      </c>
      <c r="B773" t="s">
        <v>2253</v>
      </c>
      <c r="C773" t="s">
        <v>2297</v>
      </c>
      <c r="D773" t="s">
        <v>2298</v>
      </c>
    </row>
    <row r="774" spans="1:4">
      <c r="A774" s="1062">
        <v>773</v>
      </c>
      <c r="B774" t="s">
        <v>2253</v>
      </c>
      <c r="C774" t="s">
        <v>2299</v>
      </c>
      <c r="D774" t="s">
        <v>2300</v>
      </c>
    </row>
    <row r="775" spans="1:4">
      <c r="A775" s="1062">
        <v>774</v>
      </c>
      <c r="B775" t="s">
        <v>2253</v>
      </c>
      <c r="C775" t="s">
        <v>2301</v>
      </c>
      <c r="D775" t="s">
        <v>2302</v>
      </c>
    </row>
    <row r="776" spans="1:4">
      <c r="A776" s="1062">
        <v>775</v>
      </c>
      <c r="B776" t="s">
        <v>2253</v>
      </c>
      <c r="C776" t="s">
        <v>2303</v>
      </c>
      <c r="D776" t="s">
        <v>2304</v>
      </c>
    </row>
    <row r="777" spans="1:4">
      <c r="A777" s="1062">
        <v>776</v>
      </c>
      <c r="B777" t="s">
        <v>2253</v>
      </c>
      <c r="C777" t="s">
        <v>2305</v>
      </c>
      <c r="D777" t="s">
        <v>2306</v>
      </c>
    </row>
    <row r="778" spans="1:4">
      <c r="A778" s="1062">
        <v>777</v>
      </c>
      <c r="B778" t="s">
        <v>2253</v>
      </c>
      <c r="C778" t="s">
        <v>2307</v>
      </c>
      <c r="D778" t="s">
        <v>2308</v>
      </c>
    </row>
    <row r="779" spans="1:4">
      <c r="A779" s="1062">
        <v>778</v>
      </c>
      <c r="B779" t="s">
        <v>2309</v>
      </c>
      <c r="C779" t="s">
        <v>2311</v>
      </c>
      <c r="D779" t="s">
        <v>2312</v>
      </c>
    </row>
    <row r="780" spans="1:4">
      <c r="A780" s="1062">
        <v>779</v>
      </c>
      <c r="B780" t="s">
        <v>2309</v>
      </c>
      <c r="C780" t="s">
        <v>2313</v>
      </c>
      <c r="D780" t="s">
        <v>2314</v>
      </c>
    </row>
    <row r="781" spans="1:4">
      <c r="A781" s="1062">
        <v>780</v>
      </c>
      <c r="B781" t="s">
        <v>2309</v>
      </c>
      <c r="C781" t="s">
        <v>2315</v>
      </c>
      <c r="D781" t="s">
        <v>2316</v>
      </c>
    </row>
    <row r="782" spans="1:4">
      <c r="A782" s="1062">
        <v>781</v>
      </c>
      <c r="B782" t="s">
        <v>2309</v>
      </c>
      <c r="C782" t="s">
        <v>2317</v>
      </c>
      <c r="D782" t="s">
        <v>2318</v>
      </c>
    </row>
    <row r="783" spans="1:4">
      <c r="A783" s="1062">
        <v>782</v>
      </c>
      <c r="B783" t="s">
        <v>2309</v>
      </c>
      <c r="C783" t="s">
        <v>2319</v>
      </c>
      <c r="D783" t="s">
        <v>2320</v>
      </c>
    </row>
    <row r="784" spans="1:4">
      <c r="A784" s="1062">
        <v>783</v>
      </c>
      <c r="B784" t="s">
        <v>2309</v>
      </c>
      <c r="C784" t="s">
        <v>2321</v>
      </c>
      <c r="D784" t="s">
        <v>2322</v>
      </c>
    </row>
    <row r="785" spans="1:4">
      <c r="A785" s="1062">
        <v>784</v>
      </c>
      <c r="B785" t="s">
        <v>2309</v>
      </c>
      <c r="C785" t="s">
        <v>2323</v>
      </c>
      <c r="D785" t="s">
        <v>2324</v>
      </c>
    </row>
    <row r="786" spans="1:4">
      <c r="A786" s="1062">
        <v>785</v>
      </c>
      <c r="B786" t="s">
        <v>2309</v>
      </c>
      <c r="C786" t="s">
        <v>2325</v>
      </c>
      <c r="D786" t="s">
        <v>2326</v>
      </c>
    </row>
    <row r="787" spans="1:4">
      <c r="A787" s="1062">
        <v>786</v>
      </c>
      <c r="B787" t="s">
        <v>2309</v>
      </c>
      <c r="C787" t="s">
        <v>2327</v>
      </c>
      <c r="D787" t="s">
        <v>2328</v>
      </c>
    </row>
    <row r="788" spans="1:4">
      <c r="A788" s="1062">
        <v>787</v>
      </c>
      <c r="B788" t="s">
        <v>2309</v>
      </c>
      <c r="C788" t="s">
        <v>2329</v>
      </c>
      <c r="D788" t="s">
        <v>2330</v>
      </c>
    </row>
    <row r="789" spans="1:4">
      <c r="A789" s="1062">
        <v>788</v>
      </c>
      <c r="B789" t="s">
        <v>2309</v>
      </c>
      <c r="C789" t="s">
        <v>2331</v>
      </c>
      <c r="D789" t="s">
        <v>2332</v>
      </c>
    </row>
    <row r="790" spans="1:4">
      <c r="A790" s="1062">
        <v>789</v>
      </c>
      <c r="B790" t="s">
        <v>2309</v>
      </c>
      <c r="C790" t="s">
        <v>2333</v>
      </c>
      <c r="D790" t="s">
        <v>2334</v>
      </c>
    </row>
    <row r="791" spans="1:4">
      <c r="A791" s="1062">
        <v>790</v>
      </c>
      <c r="B791" t="s">
        <v>2309</v>
      </c>
      <c r="C791" t="s">
        <v>2335</v>
      </c>
      <c r="D791" t="s">
        <v>2336</v>
      </c>
    </row>
    <row r="792" spans="1:4">
      <c r="A792" s="1062">
        <v>791</v>
      </c>
      <c r="B792" t="s">
        <v>2309</v>
      </c>
      <c r="C792" t="s">
        <v>2309</v>
      </c>
      <c r="D792" t="s">
        <v>2310</v>
      </c>
    </row>
    <row r="793" spans="1:4">
      <c r="A793" s="1062">
        <v>792</v>
      </c>
      <c r="B793" t="s">
        <v>2309</v>
      </c>
      <c r="C793" t="s">
        <v>2337</v>
      </c>
      <c r="D793" t="s">
        <v>2338</v>
      </c>
    </row>
    <row r="794" spans="1:4">
      <c r="A794" s="1062">
        <v>793</v>
      </c>
      <c r="B794" t="s">
        <v>2309</v>
      </c>
      <c r="C794" t="s">
        <v>2339</v>
      </c>
      <c r="D794" t="s">
        <v>2340</v>
      </c>
    </row>
    <row r="795" spans="1:4">
      <c r="A795" s="1062">
        <v>794</v>
      </c>
      <c r="B795" t="s">
        <v>2309</v>
      </c>
      <c r="C795" t="s">
        <v>2341</v>
      </c>
      <c r="D795" t="s">
        <v>2342</v>
      </c>
    </row>
    <row r="796" spans="1:4">
      <c r="A796" s="1062">
        <v>795</v>
      </c>
      <c r="B796" t="s">
        <v>2309</v>
      </c>
      <c r="C796" t="s">
        <v>2343</v>
      </c>
      <c r="D796" t="s">
        <v>2344</v>
      </c>
    </row>
    <row r="797" spans="1:4">
      <c r="A797" s="1062">
        <v>796</v>
      </c>
      <c r="B797" t="s">
        <v>2309</v>
      </c>
      <c r="C797" t="s">
        <v>2345</v>
      </c>
      <c r="D797" t="s">
        <v>2346</v>
      </c>
    </row>
    <row r="798" spans="1:4">
      <c r="A798" s="1062">
        <v>797</v>
      </c>
      <c r="B798" t="s">
        <v>2309</v>
      </c>
      <c r="C798" t="s">
        <v>2347</v>
      </c>
      <c r="D798" t="s">
        <v>2348</v>
      </c>
    </row>
    <row r="799" spans="1:4">
      <c r="A799" s="1062">
        <v>798</v>
      </c>
      <c r="B799" t="s">
        <v>2309</v>
      </c>
      <c r="C799" t="s">
        <v>2349</v>
      </c>
      <c r="D799" t="s">
        <v>2350</v>
      </c>
    </row>
    <row r="800" spans="1:4">
      <c r="A800" s="1062">
        <v>799</v>
      </c>
      <c r="B800" t="s">
        <v>2351</v>
      </c>
      <c r="C800" t="s">
        <v>2353</v>
      </c>
      <c r="D800" t="s">
        <v>2354</v>
      </c>
    </row>
    <row r="801" spans="1:4">
      <c r="A801" s="1062">
        <v>800</v>
      </c>
      <c r="B801" t="s">
        <v>2351</v>
      </c>
      <c r="C801" t="s">
        <v>1248</v>
      </c>
      <c r="D801" t="s">
        <v>2355</v>
      </c>
    </row>
    <row r="802" spans="1:4">
      <c r="A802" s="1062">
        <v>801</v>
      </c>
      <c r="B802" t="s">
        <v>2351</v>
      </c>
      <c r="C802" t="s">
        <v>1068</v>
      </c>
      <c r="D802" t="s">
        <v>2356</v>
      </c>
    </row>
    <row r="803" spans="1:4">
      <c r="A803" s="1062">
        <v>802</v>
      </c>
      <c r="B803" t="s">
        <v>2351</v>
      </c>
      <c r="C803" t="s">
        <v>2357</v>
      </c>
      <c r="D803" t="s">
        <v>2358</v>
      </c>
    </row>
    <row r="804" spans="1:4">
      <c r="A804" s="1062">
        <v>803</v>
      </c>
      <c r="B804" t="s">
        <v>2351</v>
      </c>
      <c r="C804" t="s">
        <v>2359</v>
      </c>
      <c r="D804" t="s">
        <v>2360</v>
      </c>
    </row>
    <row r="805" spans="1:4">
      <c r="A805" s="1062">
        <v>804</v>
      </c>
      <c r="B805" t="s">
        <v>2351</v>
      </c>
      <c r="C805" t="s">
        <v>2361</v>
      </c>
      <c r="D805" t="s">
        <v>2362</v>
      </c>
    </row>
    <row r="806" spans="1:4">
      <c r="A806" s="1062">
        <v>805</v>
      </c>
      <c r="B806" t="s">
        <v>2351</v>
      </c>
      <c r="C806" t="s">
        <v>2363</v>
      </c>
      <c r="D806" t="s">
        <v>2364</v>
      </c>
    </row>
    <row r="807" spans="1:4">
      <c r="A807" s="1062">
        <v>806</v>
      </c>
      <c r="B807" t="s">
        <v>2351</v>
      </c>
      <c r="C807" t="s">
        <v>2365</v>
      </c>
      <c r="D807" t="s">
        <v>2366</v>
      </c>
    </row>
    <row r="808" spans="1:4">
      <c r="A808" s="1062">
        <v>807</v>
      </c>
      <c r="B808" t="s">
        <v>2351</v>
      </c>
      <c r="C808" t="s">
        <v>2367</v>
      </c>
      <c r="D808" t="s">
        <v>2368</v>
      </c>
    </row>
    <row r="809" spans="1:4">
      <c r="A809" s="1062">
        <v>808</v>
      </c>
      <c r="B809" t="s">
        <v>2351</v>
      </c>
      <c r="C809" t="s">
        <v>2369</v>
      </c>
      <c r="D809" t="s">
        <v>2370</v>
      </c>
    </row>
    <row r="810" spans="1:4">
      <c r="A810" s="1062">
        <v>809</v>
      </c>
      <c r="B810" t="s">
        <v>2351</v>
      </c>
      <c r="C810" t="s">
        <v>2371</v>
      </c>
      <c r="D810" t="s">
        <v>2372</v>
      </c>
    </row>
    <row r="811" spans="1:4">
      <c r="A811" s="1062">
        <v>810</v>
      </c>
      <c r="B811" t="s">
        <v>2351</v>
      </c>
      <c r="C811" t="s">
        <v>2373</v>
      </c>
      <c r="D811" t="s">
        <v>2374</v>
      </c>
    </row>
    <row r="812" spans="1:4">
      <c r="A812" s="1062">
        <v>811</v>
      </c>
      <c r="B812" t="s">
        <v>2351</v>
      </c>
      <c r="C812" t="s">
        <v>2375</v>
      </c>
      <c r="D812" t="s">
        <v>2376</v>
      </c>
    </row>
    <row r="813" spans="1:4">
      <c r="A813" s="1062">
        <v>812</v>
      </c>
      <c r="B813" t="s">
        <v>2351</v>
      </c>
      <c r="C813" t="s">
        <v>2377</v>
      </c>
      <c r="D813" t="s">
        <v>2378</v>
      </c>
    </row>
    <row r="814" spans="1:4">
      <c r="A814" s="1062">
        <v>813</v>
      </c>
      <c r="B814" t="s">
        <v>2351</v>
      </c>
      <c r="C814" t="s">
        <v>2379</v>
      </c>
      <c r="D814" t="s">
        <v>2380</v>
      </c>
    </row>
    <row r="815" spans="1:4">
      <c r="A815" s="1062">
        <v>814</v>
      </c>
      <c r="B815" t="s">
        <v>2351</v>
      </c>
      <c r="C815" t="s">
        <v>2351</v>
      </c>
      <c r="D815" t="s">
        <v>2352</v>
      </c>
    </row>
    <row r="816" spans="1:4">
      <c r="A816" s="1062">
        <v>815</v>
      </c>
      <c r="B816" t="s">
        <v>2351</v>
      </c>
      <c r="C816" t="s">
        <v>2381</v>
      </c>
      <c r="D816" t="s">
        <v>2382</v>
      </c>
    </row>
    <row r="817" spans="1:4">
      <c r="A817" s="1062">
        <v>816</v>
      </c>
      <c r="B817" t="s">
        <v>2351</v>
      </c>
      <c r="C817" t="s">
        <v>2383</v>
      </c>
      <c r="D817" t="s">
        <v>2384</v>
      </c>
    </row>
    <row r="818" spans="1:4">
      <c r="A818" s="1062">
        <v>817</v>
      </c>
      <c r="B818" t="s">
        <v>2351</v>
      </c>
      <c r="C818" t="s">
        <v>2385</v>
      </c>
      <c r="D818" t="s">
        <v>2386</v>
      </c>
    </row>
    <row r="819" spans="1:4">
      <c r="A819" s="1062">
        <v>818</v>
      </c>
      <c r="B819" t="s">
        <v>2351</v>
      </c>
      <c r="C819" t="s">
        <v>2387</v>
      </c>
      <c r="D819" t="s">
        <v>2388</v>
      </c>
    </row>
    <row r="820" spans="1:4">
      <c r="A820" s="1062">
        <v>819</v>
      </c>
      <c r="B820" t="s">
        <v>2351</v>
      </c>
      <c r="C820" t="s">
        <v>2389</v>
      </c>
      <c r="D820" t="s">
        <v>2390</v>
      </c>
    </row>
    <row r="821" spans="1:4">
      <c r="A821" s="1062">
        <v>820</v>
      </c>
      <c r="B821" t="s">
        <v>2351</v>
      </c>
      <c r="C821" t="s">
        <v>2391</v>
      </c>
      <c r="D821" t="s">
        <v>2392</v>
      </c>
    </row>
    <row r="822" spans="1:4">
      <c r="A822" s="1062">
        <v>821</v>
      </c>
      <c r="B822" t="s">
        <v>2351</v>
      </c>
      <c r="C822" t="s">
        <v>2393</v>
      </c>
      <c r="D822" t="s">
        <v>2394</v>
      </c>
    </row>
    <row r="823" spans="1:4">
      <c r="A823" s="1062">
        <v>822</v>
      </c>
      <c r="B823" t="s">
        <v>2351</v>
      </c>
      <c r="C823" t="s">
        <v>2395</v>
      </c>
      <c r="D823" t="s">
        <v>2396</v>
      </c>
    </row>
    <row r="824" spans="1:4">
      <c r="A824" s="1062">
        <v>823</v>
      </c>
      <c r="B824" t="s">
        <v>2397</v>
      </c>
      <c r="C824" t="s">
        <v>2399</v>
      </c>
      <c r="D824" t="s">
        <v>2400</v>
      </c>
    </row>
    <row r="825" spans="1:4">
      <c r="A825" s="1062">
        <v>824</v>
      </c>
      <c r="B825" t="s">
        <v>2397</v>
      </c>
      <c r="C825" t="s">
        <v>2401</v>
      </c>
      <c r="D825" t="s">
        <v>2402</v>
      </c>
    </row>
    <row r="826" spans="1:4">
      <c r="A826" s="1062">
        <v>825</v>
      </c>
      <c r="B826" t="s">
        <v>2397</v>
      </c>
      <c r="C826" t="s">
        <v>2403</v>
      </c>
      <c r="D826" t="s">
        <v>2404</v>
      </c>
    </row>
    <row r="827" spans="1:4">
      <c r="A827" s="1062">
        <v>826</v>
      </c>
      <c r="B827" t="s">
        <v>2397</v>
      </c>
      <c r="C827" t="s">
        <v>2405</v>
      </c>
      <c r="D827" t="s">
        <v>2406</v>
      </c>
    </row>
    <row r="828" spans="1:4">
      <c r="A828" s="1062">
        <v>827</v>
      </c>
      <c r="B828" t="s">
        <v>2397</v>
      </c>
      <c r="C828" t="s">
        <v>2407</v>
      </c>
      <c r="D828" t="s">
        <v>2408</v>
      </c>
    </row>
    <row r="829" spans="1:4">
      <c r="A829" s="1062">
        <v>828</v>
      </c>
      <c r="B829" t="s">
        <v>2397</v>
      </c>
      <c r="C829" t="s">
        <v>2409</v>
      </c>
      <c r="D829" t="s">
        <v>2410</v>
      </c>
    </row>
    <row r="830" spans="1:4">
      <c r="A830" s="1062">
        <v>829</v>
      </c>
      <c r="B830" t="s">
        <v>2397</v>
      </c>
      <c r="C830" t="s">
        <v>2411</v>
      </c>
      <c r="D830" t="s">
        <v>2412</v>
      </c>
    </row>
    <row r="831" spans="1:4">
      <c r="A831" s="1062">
        <v>830</v>
      </c>
      <c r="B831" t="s">
        <v>2397</v>
      </c>
      <c r="C831" t="s">
        <v>2413</v>
      </c>
      <c r="D831" t="s">
        <v>2414</v>
      </c>
    </row>
    <row r="832" spans="1:4">
      <c r="A832" s="1062">
        <v>831</v>
      </c>
      <c r="B832" t="s">
        <v>2397</v>
      </c>
      <c r="C832" t="s">
        <v>2415</v>
      </c>
      <c r="D832" t="s">
        <v>2416</v>
      </c>
    </row>
    <row r="833" spans="1:4">
      <c r="A833" s="1062">
        <v>832</v>
      </c>
      <c r="B833" t="s">
        <v>2397</v>
      </c>
      <c r="C833" t="s">
        <v>1434</v>
      </c>
      <c r="D833" t="s">
        <v>2417</v>
      </c>
    </row>
    <row r="834" spans="1:4">
      <c r="A834" s="1062">
        <v>833</v>
      </c>
      <c r="B834" t="s">
        <v>2397</v>
      </c>
      <c r="C834" t="s">
        <v>1846</v>
      </c>
      <c r="D834" t="s">
        <v>2418</v>
      </c>
    </row>
    <row r="835" spans="1:4">
      <c r="A835" s="1062">
        <v>834</v>
      </c>
      <c r="B835" t="s">
        <v>2397</v>
      </c>
      <c r="C835" t="s">
        <v>2289</v>
      </c>
      <c r="D835" t="s">
        <v>2419</v>
      </c>
    </row>
    <row r="836" spans="1:4">
      <c r="A836" s="1062">
        <v>835</v>
      </c>
      <c r="B836" t="s">
        <v>2397</v>
      </c>
      <c r="C836" t="s">
        <v>2420</v>
      </c>
      <c r="D836" t="s">
        <v>2421</v>
      </c>
    </row>
    <row r="837" spans="1:4">
      <c r="A837" s="1062">
        <v>836</v>
      </c>
      <c r="B837" t="s">
        <v>2397</v>
      </c>
      <c r="C837" t="s">
        <v>2397</v>
      </c>
      <c r="D837" t="s">
        <v>2398</v>
      </c>
    </row>
    <row r="838" spans="1:4">
      <c r="A838" s="1062">
        <v>837</v>
      </c>
      <c r="B838" t="s">
        <v>2397</v>
      </c>
      <c r="C838" t="s">
        <v>2422</v>
      </c>
      <c r="D838" t="s">
        <v>2423</v>
      </c>
    </row>
    <row r="839" spans="1:4">
      <c r="A839" s="1062">
        <v>838</v>
      </c>
      <c r="B839" t="s">
        <v>2397</v>
      </c>
      <c r="C839" t="s">
        <v>2424</v>
      </c>
      <c r="D839" t="s">
        <v>2425</v>
      </c>
    </row>
    <row r="840" spans="1:4">
      <c r="A840" s="1062">
        <v>839</v>
      </c>
      <c r="B840" t="s">
        <v>2397</v>
      </c>
      <c r="C840" t="s">
        <v>2426</v>
      </c>
      <c r="D840" t="s">
        <v>2427</v>
      </c>
    </row>
    <row r="841" spans="1:4">
      <c r="A841" s="1062">
        <v>840</v>
      </c>
      <c r="B841" t="s">
        <v>2397</v>
      </c>
      <c r="C841" t="s">
        <v>2428</v>
      </c>
      <c r="D841" t="s">
        <v>2429</v>
      </c>
    </row>
    <row r="842" spans="1:4">
      <c r="A842" s="1062">
        <v>841</v>
      </c>
      <c r="B842" t="s">
        <v>2430</v>
      </c>
      <c r="C842" t="s">
        <v>2432</v>
      </c>
      <c r="D842" t="s">
        <v>2433</v>
      </c>
    </row>
    <row r="843" spans="1:4">
      <c r="A843" s="1062">
        <v>842</v>
      </c>
      <c r="B843" t="s">
        <v>2430</v>
      </c>
      <c r="C843" t="s">
        <v>2434</v>
      </c>
      <c r="D843" t="s">
        <v>2435</v>
      </c>
    </row>
    <row r="844" spans="1:4">
      <c r="A844" s="1062">
        <v>843</v>
      </c>
      <c r="B844" t="s">
        <v>2430</v>
      </c>
      <c r="C844" t="s">
        <v>1142</v>
      </c>
      <c r="D844" t="s">
        <v>2436</v>
      </c>
    </row>
    <row r="845" spans="1:4">
      <c r="A845" s="1062">
        <v>844</v>
      </c>
      <c r="B845" t="s">
        <v>2430</v>
      </c>
      <c r="C845" t="s">
        <v>2437</v>
      </c>
      <c r="D845" t="s">
        <v>2438</v>
      </c>
    </row>
    <row r="846" spans="1:4">
      <c r="A846" s="1062">
        <v>845</v>
      </c>
      <c r="B846" t="s">
        <v>2430</v>
      </c>
      <c r="C846" t="s">
        <v>2439</v>
      </c>
      <c r="D846" t="s">
        <v>2440</v>
      </c>
    </row>
    <row r="847" spans="1:4">
      <c r="A847" s="1062">
        <v>846</v>
      </c>
      <c r="B847" t="s">
        <v>2430</v>
      </c>
      <c r="C847" t="s">
        <v>2441</v>
      </c>
      <c r="D847" t="s">
        <v>2442</v>
      </c>
    </row>
    <row r="848" spans="1:4">
      <c r="A848" s="1062">
        <v>847</v>
      </c>
      <c r="B848" t="s">
        <v>2430</v>
      </c>
      <c r="C848" t="s">
        <v>2443</v>
      </c>
      <c r="D848" t="s">
        <v>2444</v>
      </c>
    </row>
    <row r="849" spans="1:4">
      <c r="A849" s="1062">
        <v>848</v>
      </c>
      <c r="B849" t="s">
        <v>2430</v>
      </c>
      <c r="C849" t="s">
        <v>2445</v>
      </c>
      <c r="D849" t="s">
        <v>2446</v>
      </c>
    </row>
    <row r="850" spans="1:4">
      <c r="A850" s="1062">
        <v>849</v>
      </c>
      <c r="B850" t="s">
        <v>2430</v>
      </c>
      <c r="C850" t="s">
        <v>2447</v>
      </c>
      <c r="D850" t="s">
        <v>2448</v>
      </c>
    </row>
    <row r="851" spans="1:4">
      <c r="A851" s="1062">
        <v>850</v>
      </c>
      <c r="B851" t="s">
        <v>2430</v>
      </c>
      <c r="C851" t="s">
        <v>2449</v>
      </c>
      <c r="D851" t="s">
        <v>2450</v>
      </c>
    </row>
    <row r="852" spans="1:4">
      <c r="A852" s="1062">
        <v>851</v>
      </c>
      <c r="B852" t="s">
        <v>2430</v>
      </c>
      <c r="C852" t="s">
        <v>2451</v>
      </c>
      <c r="D852" t="s">
        <v>2452</v>
      </c>
    </row>
    <row r="853" spans="1:4">
      <c r="A853" s="1062">
        <v>852</v>
      </c>
      <c r="B853" t="s">
        <v>2430</v>
      </c>
      <c r="C853" t="s">
        <v>2453</v>
      </c>
      <c r="D853" t="s">
        <v>2454</v>
      </c>
    </row>
    <row r="854" spans="1:4">
      <c r="A854" s="1062">
        <v>853</v>
      </c>
      <c r="B854" t="s">
        <v>2430</v>
      </c>
      <c r="C854" t="s">
        <v>2455</v>
      </c>
      <c r="D854" t="s">
        <v>2456</v>
      </c>
    </row>
    <row r="855" spans="1:4">
      <c r="A855" s="1062">
        <v>854</v>
      </c>
      <c r="B855" t="s">
        <v>2430</v>
      </c>
      <c r="C855" t="s">
        <v>2457</v>
      </c>
      <c r="D855" t="s">
        <v>2458</v>
      </c>
    </row>
    <row r="856" spans="1:4">
      <c r="A856" s="1062">
        <v>855</v>
      </c>
      <c r="B856" t="s">
        <v>2430</v>
      </c>
      <c r="C856" t="s">
        <v>2459</v>
      </c>
      <c r="D856" t="s">
        <v>2460</v>
      </c>
    </row>
    <row r="857" spans="1:4">
      <c r="A857" s="1062">
        <v>856</v>
      </c>
      <c r="B857" t="s">
        <v>2430</v>
      </c>
      <c r="C857" t="s">
        <v>2461</v>
      </c>
      <c r="D857" t="s">
        <v>2462</v>
      </c>
    </row>
    <row r="858" spans="1:4">
      <c r="A858" s="1062">
        <v>857</v>
      </c>
      <c r="B858" t="s">
        <v>2430</v>
      </c>
      <c r="C858" t="s">
        <v>2463</v>
      </c>
      <c r="D858" t="s">
        <v>2464</v>
      </c>
    </row>
    <row r="859" spans="1:4">
      <c r="A859" s="1062">
        <v>858</v>
      </c>
      <c r="B859" t="s">
        <v>2430</v>
      </c>
      <c r="C859" t="s">
        <v>1844</v>
      </c>
      <c r="D859" t="s">
        <v>2465</v>
      </c>
    </row>
    <row r="860" spans="1:4">
      <c r="A860" s="1062">
        <v>859</v>
      </c>
      <c r="B860" t="s">
        <v>2430</v>
      </c>
      <c r="C860" t="s">
        <v>2466</v>
      </c>
      <c r="D860" t="s">
        <v>2467</v>
      </c>
    </row>
    <row r="861" spans="1:4">
      <c r="A861" s="1062">
        <v>860</v>
      </c>
      <c r="B861" t="s">
        <v>2430</v>
      </c>
      <c r="C861" t="s">
        <v>2430</v>
      </c>
      <c r="D861" t="s">
        <v>2431</v>
      </c>
    </row>
    <row r="862" spans="1:4">
      <c r="A862" s="1062">
        <v>861</v>
      </c>
      <c r="B862" t="s">
        <v>2430</v>
      </c>
      <c r="C862" t="s">
        <v>2468</v>
      </c>
      <c r="D862" t="s">
        <v>2469</v>
      </c>
    </row>
    <row r="863" spans="1:4">
      <c r="A863" s="1062">
        <v>862</v>
      </c>
      <c r="B863" t="s">
        <v>2430</v>
      </c>
      <c r="C863" t="s">
        <v>1709</v>
      </c>
      <c r="D863" t="s">
        <v>2470</v>
      </c>
    </row>
    <row r="864" spans="1:4">
      <c r="A864" s="1062">
        <v>863</v>
      </c>
      <c r="B864" t="s">
        <v>2471</v>
      </c>
      <c r="C864" t="s">
        <v>2473</v>
      </c>
      <c r="D864" t="s">
        <v>2474</v>
      </c>
    </row>
    <row r="865" spans="1:4">
      <c r="A865" s="1062">
        <v>864</v>
      </c>
      <c r="B865" t="s">
        <v>2471</v>
      </c>
      <c r="C865" t="s">
        <v>2475</v>
      </c>
      <c r="D865" t="s">
        <v>2476</v>
      </c>
    </row>
    <row r="866" spans="1:4">
      <c r="A866" s="1062">
        <v>865</v>
      </c>
      <c r="B866" t="s">
        <v>2471</v>
      </c>
      <c r="C866" t="s">
        <v>2477</v>
      </c>
      <c r="D866" t="s">
        <v>2478</v>
      </c>
    </row>
    <row r="867" spans="1:4">
      <c r="A867" s="1062">
        <v>866</v>
      </c>
      <c r="B867" t="s">
        <v>2471</v>
      </c>
      <c r="C867" t="s">
        <v>2479</v>
      </c>
      <c r="D867" t="s">
        <v>2480</v>
      </c>
    </row>
    <row r="868" spans="1:4">
      <c r="A868" s="1062">
        <v>867</v>
      </c>
      <c r="B868" t="s">
        <v>2471</v>
      </c>
      <c r="C868" t="s">
        <v>2481</v>
      </c>
      <c r="D868" t="s">
        <v>2482</v>
      </c>
    </row>
    <row r="869" spans="1:4">
      <c r="A869" s="1062">
        <v>868</v>
      </c>
      <c r="B869" t="s">
        <v>2471</v>
      </c>
      <c r="C869" t="s">
        <v>2483</v>
      </c>
      <c r="D869" t="s">
        <v>2484</v>
      </c>
    </row>
    <row r="870" spans="1:4">
      <c r="A870" s="1062">
        <v>869</v>
      </c>
      <c r="B870" t="s">
        <v>2471</v>
      </c>
      <c r="C870" t="s">
        <v>2485</v>
      </c>
      <c r="D870" t="s">
        <v>2486</v>
      </c>
    </row>
    <row r="871" spans="1:4">
      <c r="A871" s="1062">
        <v>870</v>
      </c>
      <c r="B871" t="s">
        <v>2471</v>
      </c>
      <c r="C871" t="s">
        <v>2487</v>
      </c>
      <c r="D871" t="s">
        <v>2488</v>
      </c>
    </row>
    <row r="872" spans="1:4">
      <c r="A872" s="1062">
        <v>871</v>
      </c>
      <c r="B872" t="s">
        <v>2471</v>
      </c>
      <c r="C872" t="s">
        <v>2489</v>
      </c>
      <c r="D872" t="s">
        <v>2490</v>
      </c>
    </row>
    <row r="873" spans="1:4">
      <c r="A873" s="1062">
        <v>872</v>
      </c>
      <c r="B873" t="s">
        <v>2471</v>
      </c>
      <c r="C873" t="s">
        <v>2491</v>
      </c>
      <c r="D873" t="s">
        <v>2492</v>
      </c>
    </row>
    <row r="874" spans="1:4">
      <c r="A874" s="1062">
        <v>873</v>
      </c>
      <c r="B874" t="s">
        <v>2471</v>
      </c>
      <c r="C874" t="s">
        <v>2493</v>
      </c>
      <c r="D874" t="s">
        <v>2494</v>
      </c>
    </row>
    <row r="875" spans="1:4">
      <c r="A875" s="1062">
        <v>874</v>
      </c>
      <c r="B875" t="s">
        <v>2471</v>
      </c>
      <c r="C875" t="s">
        <v>2495</v>
      </c>
      <c r="D875" t="s">
        <v>2496</v>
      </c>
    </row>
    <row r="876" spans="1:4">
      <c r="A876" s="1062">
        <v>875</v>
      </c>
      <c r="B876" t="s">
        <v>2471</v>
      </c>
      <c r="C876" t="s">
        <v>2497</v>
      </c>
      <c r="D876" t="s">
        <v>2498</v>
      </c>
    </row>
    <row r="877" spans="1:4">
      <c r="A877" s="1062">
        <v>876</v>
      </c>
      <c r="B877" t="s">
        <v>2471</v>
      </c>
      <c r="C877" t="s">
        <v>2499</v>
      </c>
      <c r="D877" t="s">
        <v>2500</v>
      </c>
    </row>
    <row r="878" spans="1:4">
      <c r="A878" s="1062">
        <v>877</v>
      </c>
      <c r="B878" t="s">
        <v>2471</v>
      </c>
      <c r="C878" t="s">
        <v>2501</v>
      </c>
      <c r="D878" t="s">
        <v>2502</v>
      </c>
    </row>
    <row r="879" spans="1:4">
      <c r="A879" s="1062">
        <v>878</v>
      </c>
      <c r="B879" t="s">
        <v>2471</v>
      </c>
      <c r="C879" t="s">
        <v>2503</v>
      </c>
      <c r="D879" t="s">
        <v>2504</v>
      </c>
    </row>
    <row r="880" spans="1:4">
      <c r="A880" s="1062">
        <v>879</v>
      </c>
      <c r="B880" t="s">
        <v>2471</v>
      </c>
      <c r="C880" t="s">
        <v>1118</v>
      </c>
      <c r="D880" t="s">
        <v>2505</v>
      </c>
    </row>
    <row r="881" spans="1:4">
      <c r="A881" s="1062">
        <v>880</v>
      </c>
      <c r="B881" t="s">
        <v>2471</v>
      </c>
      <c r="C881" t="s">
        <v>2506</v>
      </c>
      <c r="D881" t="s">
        <v>2507</v>
      </c>
    </row>
    <row r="882" spans="1:4">
      <c r="A882" s="1062">
        <v>881</v>
      </c>
      <c r="B882" t="s">
        <v>2471</v>
      </c>
      <c r="C882" t="s">
        <v>2508</v>
      </c>
      <c r="D882" t="s">
        <v>2509</v>
      </c>
    </row>
    <row r="883" spans="1:4">
      <c r="A883" s="1062">
        <v>882</v>
      </c>
      <c r="B883" t="s">
        <v>2471</v>
      </c>
      <c r="C883" t="s">
        <v>2510</v>
      </c>
      <c r="D883" t="s">
        <v>2511</v>
      </c>
    </row>
    <row r="884" spans="1:4">
      <c r="A884" s="1062">
        <v>883</v>
      </c>
      <c r="B884" t="s">
        <v>2471</v>
      </c>
      <c r="C884" t="s">
        <v>2512</v>
      </c>
      <c r="D884" t="s">
        <v>2513</v>
      </c>
    </row>
    <row r="885" spans="1:4">
      <c r="A885" s="1062">
        <v>884</v>
      </c>
      <c r="B885" t="s">
        <v>2471</v>
      </c>
      <c r="C885" t="s">
        <v>2471</v>
      </c>
      <c r="D885" t="s">
        <v>2472</v>
      </c>
    </row>
    <row r="886" spans="1:4">
      <c r="A886" s="1062">
        <v>885</v>
      </c>
      <c r="B886" t="s">
        <v>2471</v>
      </c>
      <c r="C886" t="s">
        <v>2514</v>
      </c>
      <c r="D886" t="s">
        <v>2515</v>
      </c>
    </row>
    <row r="887" spans="1:4">
      <c r="A887" s="1062">
        <v>886</v>
      </c>
      <c r="B887" t="s">
        <v>2471</v>
      </c>
      <c r="C887" t="s">
        <v>2516</v>
      </c>
      <c r="D887" t="s">
        <v>2517</v>
      </c>
    </row>
    <row r="888" spans="1:4">
      <c r="A888" s="1062">
        <v>887</v>
      </c>
      <c r="B888" t="s">
        <v>2518</v>
      </c>
      <c r="C888" t="s">
        <v>2520</v>
      </c>
      <c r="D888" t="s">
        <v>2521</v>
      </c>
    </row>
    <row r="889" spans="1:4">
      <c r="A889" s="1062">
        <v>888</v>
      </c>
      <c r="B889" t="s">
        <v>2518</v>
      </c>
      <c r="C889" t="s">
        <v>2522</v>
      </c>
      <c r="D889" t="s">
        <v>2523</v>
      </c>
    </row>
    <row r="890" spans="1:4">
      <c r="A890" s="1062">
        <v>889</v>
      </c>
      <c r="B890" t="s">
        <v>2518</v>
      </c>
      <c r="C890" t="s">
        <v>2524</v>
      </c>
      <c r="D890" t="s">
        <v>2525</v>
      </c>
    </row>
    <row r="891" spans="1:4">
      <c r="A891" s="1062">
        <v>890</v>
      </c>
      <c r="B891" t="s">
        <v>2518</v>
      </c>
      <c r="C891" t="s">
        <v>2526</v>
      </c>
      <c r="D891" t="s">
        <v>2527</v>
      </c>
    </row>
    <row r="892" spans="1:4">
      <c r="A892" s="1062">
        <v>891</v>
      </c>
      <c r="B892" t="s">
        <v>2518</v>
      </c>
      <c r="C892" t="s">
        <v>2528</v>
      </c>
      <c r="D892" t="s">
        <v>2529</v>
      </c>
    </row>
    <row r="893" spans="1:4">
      <c r="A893" s="1062">
        <v>892</v>
      </c>
      <c r="B893" t="s">
        <v>2518</v>
      </c>
      <c r="C893" t="s">
        <v>2530</v>
      </c>
      <c r="D893" t="s">
        <v>2531</v>
      </c>
    </row>
    <row r="894" spans="1:4">
      <c r="A894" s="1062">
        <v>893</v>
      </c>
      <c r="B894" t="s">
        <v>2518</v>
      </c>
      <c r="C894" t="s">
        <v>2532</v>
      </c>
      <c r="D894" t="s">
        <v>2533</v>
      </c>
    </row>
    <row r="895" spans="1:4">
      <c r="A895" s="1062">
        <v>894</v>
      </c>
      <c r="B895" t="s">
        <v>2518</v>
      </c>
      <c r="C895" t="s">
        <v>2534</v>
      </c>
      <c r="D895" t="s">
        <v>2535</v>
      </c>
    </row>
    <row r="896" spans="1:4">
      <c r="A896" s="1062">
        <v>895</v>
      </c>
      <c r="B896" t="s">
        <v>2518</v>
      </c>
      <c r="C896" t="s">
        <v>2536</v>
      </c>
      <c r="D896" t="s">
        <v>2537</v>
      </c>
    </row>
    <row r="897" spans="1:4">
      <c r="A897" s="1062">
        <v>896</v>
      </c>
      <c r="B897" t="s">
        <v>2518</v>
      </c>
      <c r="C897" t="s">
        <v>2538</v>
      </c>
      <c r="D897" t="s">
        <v>2539</v>
      </c>
    </row>
    <row r="898" spans="1:4">
      <c r="A898" s="1062">
        <v>897</v>
      </c>
      <c r="B898" t="s">
        <v>2518</v>
      </c>
      <c r="C898" t="s">
        <v>2518</v>
      </c>
      <c r="D898" t="s">
        <v>2519</v>
      </c>
    </row>
    <row r="899" spans="1:4">
      <c r="A899" s="1062">
        <v>898</v>
      </c>
      <c r="B899" t="s">
        <v>2518</v>
      </c>
      <c r="C899" t="s">
        <v>2540</v>
      </c>
      <c r="D899" t="s">
        <v>2541</v>
      </c>
    </row>
    <row r="900" spans="1:4">
      <c r="A900" s="1062">
        <v>899</v>
      </c>
      <c r="B900" t="s">
        <v>2518</v>
      </c>
      <c r="C900" t="s">
        <v>2542</v>
      </c>
      <c r="D900" t="s">
        <v>2543</v>
      </c>
    </row>
    <row r="901" spans="1:4">
      <c r="A901" s="1062">
        <v>900</v>
      </c>
      <c r="B901" t="s">
        <v>2518</v>
      </c>
      <c r="C901" t="s">
        <v>2544</v>
      </c>
      <c r="D901" t="s">
        <v>2545</v>
      </c>
    </row>
    <row r="902" spans="1:4">
      <c r="A902" s="1062">
        <v>901</v>
      </c>
      <c r="B902" t="s">
        <v>2546</v>
      </c>
      <c r="C902" t="s">
        <v>2548</v>
      </c>
      <c r="D902" t="s">
        <v>2549</v>
      </c>
    </row>
    <row r="903" spans="1:4">
      <c r="A903" s="1062">
        <v>902</v>
      </c>
      <c r="B903" t="s">
        <v>2546</v>
      </c>
      <c r="C903" t="s">
        <v>2550</v>
      </c>
      <c r="D903" t="s">
        <v>2551</v>
      </c>
    </row>
    <row r="904" spans="1:4">
      <c r="A904" s="1062">
        <v>903</v>
      </c>
      <c r="B904" t="s">
        <v>2546</v>
      </c>
      <c r="C904" t="s">
        <v>2552</v>
      </c>
      <c r="D904" t="s">
        <v>2553</v>
      </c>
    </row>
    <row r="905" spans="1:4">
      <c r="A905" s="1062">
        <v>904</v>
      </c>
      <c r="B905" t="s">
        <v>2546</v>
      </c>
      <c r="C905" t="s">
        <v>2554</v>
      </c>
      <c r="D905" t="s">
        <v>2555</v>
      </c>
    </row>
    <row r="906" spans="1:4">
      <c r="A906" s="1062">
        <v>905</v>
      </c>
      <c r="B906" t="s">
        <v>2546</v>
      </c>
      <c r="C906" t="s">
        <v>2556</v>
      </c>
      <c r="D906" t="s">
        <v>2557</v>
      </c>
    </row>
    <row r="907" spans="1:4">
      <c r="A907" s="1062">
        <v>906</v>
      </c>
      <c r="B907" t="s">
        <v>2546</v>
      </c>
      <c r="C907" t="s">
        <v>2558</v>
      </c>
      <c r="D907" t="s">
        <v>2559</v>
      </c>
    </row>
    <row r="908" spans="1:4">
      <c r="A908" s="1062">
        <v>907</v>
      </c>
      <c r="B908" t="s">
        <v>2546</v>
      </c>
      <c r="C908" t="s">
        <v>2560</v>
      </c>
      <c r="D908" t="s">
        <v>2561</v>
      </c>
    </row>
    <row r="909" spans="1:4">
      <c r="A909" s="1062">
        <v>908</v>
      </c>
      <c r="B909" t="s">
        <v>2546</v>
      </c>
      <c r="C909" t="s">
        <v>2562</v>
      </c>
      <c r="D909" t="s">
        <v>2563</v>
      </c>
    </row>
    <row r="910" spans="1:4">
      <c r="A910" s="1062">
        <v>909</v>
      </c>
      <c r="B910" t="s">
        <v>2546</v>
      </c>
      <c r="C910" t="s">
        <v>2564</v>
      </c>
      <c r="D910" t="s">
        <v>2565</v>
      </c>
    </row>
    <row r="911" spans="1:4">
      <c r="A911" s="1062">
        <v>910</v>
      </c>
      <c r="B911" t="s">
        <v>2546</v>
      </c>
      <c r="C911" t="s">
        <v>1536</v>
      </c>
      <c r="D911" t="s">
        <v>2566</v>
      </c>
    </row>
    <row r="912" spans="1:4">
      <c r="A912" s="1062">
        <v>911</v>
      </c>
      <c r="B912" t="s">
        <v>2546</v>
      </c>
      <c r="C912" t="s">
        <v>2567</v>
      </c>
      <c r="D912" t="s">
        <v>2568</v>
      </c>
    </row>
    <row r="913" spans="1:4">
      <c r="A913" s="1062">
        <v>912</v>
      </c>
      <c r="B913" t="s">
        <v>2546</v>
      </c>
      <c r="C913" t="s">
        <v>2569</v>
      </c>
      <c r="D913" t="s">
        <v>2570</v>
      </c>
    </row>
    <row r="914" spans="1:4">
      <c r="A914" s="1062">
        <v>913</v>
      </c>
      <c r="B914" t="s">
        <v>2546</v>
      </c>
      <c r="C914" t="s">
        <v>2571</v>
      </c>
      <c r="D914" t="s">
        <v>2572</v>
      </c>
    </row>
    <row r="915" spans="1:4">
      <c r="A915" s="1062">
        <v>914</v>
      </c>
      <c r="B915" t="s">
        <v>2546</v>
      </c>
      <c r="C915" t="s">
        <v>2573</v>
      </c>
      <c r="D915" t="s">
        <v>2574</v>
      </c>
    </row>
    <row r="916" spans="1:4">
      <c r="A916" s="1062">
        <v>915</v>
      </c>
      <c r="B916" t="s">
        <v>2546</v>
      </c>
      <c r="C916" t="s">
        <v>2575</v>
      </c>
      <c r="D916" t="s">
        <v>2576</v>
      </c>
    </row>
    <row r="917" spans="1:4">
      <c r="A917" s="1062">
        <v>916</v>
      </c>
      <c r="B917" t="s">
        <v>2546</v>
      </c>
      <c r="C917" t="s">
        <v>2577</v>
      </c>
      <c r="D917" t="s">
        <v>2578</v>
      </c>
    </row>
    <row r="918" spans="1:4">
      <c r="A918" s="1062">
        <v>917</v>
      </c>
      <c r="B918" t="s">
        <v>2546</v>
      </c>
      <c r="C918" t="s">
        <v>2546</v>
      </c>
      <c r="D918" t="s">
        <v>2547</v>
      </c>
    </row>
    <row r="919" spans="1:4">
      <c r="A919" s="1062">
        <v>918</v>
      </c>
      <c r="B919" t="s">
        <v>2546</v>
      </c>
      <c r="C919" t="s">
        <v>1176</v>
      </c>
      <c r="D919" t="s">
        <v>2579</v>
      </c>
    </row>
    <row r="920" spans="1:4">
      <c r="A920" s="1062">
        <v>919</v>
      </c>
      <c r="B920" t="s">
        <v>2546</v>
      </c>
      <c r="C920" t="s">
        <v>2580</v>
      </c>
      <c r="D920" t="s">
        <v>2581</v>
      </c>
    </row>
    <row r="921" spans="1:4">
      <c r="A921" s="1062">
        <v>920</v>
      </c>
      <c r="B921" t="s">
        <v>2582</v>
      </c>
      <c r="C921" t="s">
        <v>2584</v>
      </c>
      <c r="D921" t="s">
        <v>2585</v>
      </c>
    </row>
    <row r="922" spans="1:4">
      <c r="A922" s="1062">
        <v>921</v>
      </c>
      <c r="B922" t="s">
        <v>2582</v>
      </c>
      <c r="C922" t="s">
        <v>2586</v>
      </c>
      <c r="D922" t="s">
        <v>2587</v>
      </c>
    </row>
    <row r="923" spans="1:4">
      <c r="A923" s="1062">
        <v>922</v>
      </c>
      <c r="B923" t="s">
        <v>2582</v>
      </c>
      <c r="C923" t="s">
        <v>2588</v>
      </c>
      <c r="D923" t="s">
        <v>2589</v>
      </c>
    </row>
    <row r="924" spans="1:4">
      <c r="A924" s="1062">
        <v>923</v>
      </c>
      <c r="B924" t="s">
        <v>2582</v>
      </c>
      <c r="C924" t="s">
        <v>2590</v>
      </c>
      <c r="D924" t="s">
        <v>2591</v>
      </c>
    </row>
    <row r="925" spans="1:4">
      <c r="A925" s="1062">
        <v>924</v>
      </c>
      <c r="B925" t="s">
        <v>2582</v>
      </c>
      <c r="C925" t="s">
        <v>2592</v>
      </c>
      <c r="D925" t="s">
        <v>2593</v>
      </c>
    </row>
    <row r="926" spans="1:4">
      <c r="A926" s="1062">
        <v>925</v>
      </c>
      <c r="B926" t="s">
        <v>2582</v>
      </c>
      <c r="C926" t="s">
        <v>2594</v>
      </c>
      <c r="D926" t="s">
        <v>2595</v>
      </c>
    </row>
    <row r="927" spans="1:4">
      <c r="A927" s="1062">
        <v>926</v>
      </c>
      <c r="B927" t="s">
        <v>2582</v>
      </c>
      <c r="C927" t="s">
        <v>2596</v>
      </c>
      <c r="D927" t="s">
        <v>2597</v>
      </c>
    </row>
    <row r="928" spans="1:4">
      <c r="A928" s="1062">
        <v>927</v>
      </c>
      <c r="B928" t="s">
        <v>2582</v>
      </c>
      <c r="C928" t="s">
        <v>2598</v>
      </c>
      <c r="D928" t="s">
        <v>2599</v>
      </c>
    </row>
    <row r="929" spans="1:4">
      <c r="A929" s="1062">
        <v>928</v>
      </c>
      <c r="B929" t="s">
        <v>2582</v>
      </c>
      <c r="C929" t="s">
        <v>2600</v>
      </c>
      <c r="D929" t="s">
        <v>2601</v>
      </c>
    </row>
    <row r="930" spans="1:4">
      <c r="A930" s="1062">
        <v>929</v>
      </c>
      <c r="B930" t="s">
        <v>2582</v>
      </c>
      <c r="C930" t="s">
        <v>2602</v>
      </c>
      <c r="D930" t="s">
        <v>2603</v>
      </c>
    </row>
    <row r="931" spans="1:4">
      <c r="A931" s="1062">
        <v>930</v>
      </c>
      <c r="B931" t="s">
        <v>2582</v>
      </c>
      <c r="C931" t="s">
        <v>2604</v>
      </c>
      <c r="D931" t="s">
        <v>2605</v>
      </c>
    </row>
    <row r="932" spans="1:4">
      <c r="A932" s="1062">
        <v>931</v>
      </c>
      <c r="B932" t="s">
        <v>2582</v>
      </c>
      <c r="C932" t="s">
        <v>2606</v>
      </c>
      <c r="D932" t="s">
        <v>2607</v>
      </c>
    </row>
    <row r="933" spans="1:4">
      <c r="A933" s="1062">
        <v>932</v>
      </c>
      <c r="B933" t="s">
        <v>2582</v>
      </c>
      <c r="C933" t="s">
        <v>2608</v>
      </c>
      <c r="D933" t="s">
        <v>2609</v>
      </c>
    </row>
    <row r="934" spans="1:4">
      <c r="A934" s="1062">
        <v>933</v>
      </c>
      <c r="B934" t="s">
        <v>2582</v>
      </c>
      <c r="C934" t="s">
        <v>2610</v>
      </c>
      <c r="D934" t="s">
        <v>2611</v>
      </c>
    </row>
    <row r="935" spans="1:4">
      <c r="A935" s="1062">
        <v>934</v>
      </c>
      <c r="B935" t="s">
        <v>2582</v>
      </c>
      <c r="C935" t="s">
        <v>2612</v>
      </c>
      <c r="D935" t="s">
        <v>2613</v>
      </c>
    </row>
    <row r="936" spans="1:4">
      <c r="A936" s="1062">
        <v>935</v>
      </c>
      <c r="B936" t="s">
        <v>2582</v>
      </c>
      <c r="C936" t="s">
        <v>2614</v>
      </c>
      <c r="D936" t="s">
        <v>2615</v>
      </c>
    </row>
    <row r="937" spans="1:4">
      <c r="A937" s="1062">
        <v>936</v>
      </c>
      <c r="B937" t="s">
        <v>2582</v>
      </c>
      <c r="C937" t="s">
        <v>2616</v>
      </c>
      <c r="D937" t="s">
        <v>2617</v>
      </c>
    </row>
    <row r="938" spans="1:4">
      <c r="A938" s="1062">
        <v>937</v>
      </c>
      <c r="B938" t="s">
        <v>2582</v>
      </c>
      <c r="C938" t="s">
        <v>2618</v>
      </c>
      <c r="D938" t="s">
        <v>2619</v>
      </c>
    </row>
    <row r="939" spans="1:4">
      <c r="A939" s="1062">
        <v>938</v>
      </c>
      <c r="B939" t="s">
        <v>2582</v>
      </c>
      <c r="C939" t="s">
        <v>2620</v>
      </c>
      <c r="D939" t="s">
        <v>2621</v>
      </c>
    </row>
    <row r="940" spans="1:4">
      <c r="A940" s="1062">
        <v>939</v>
      </c>
      <c r="B940" t="s">
        <v>2582</v>
      </c>
      <c r="C940" t="s">
        <v>2622</v>
      </c>
      <c r="D940" t="s">
        <v>2623</v>
      </c>
    </row>
    <row r="941" spans="1:4">
      <c r="A941" s="1062">
        <v>940</v>
      </c>
      <c r="B941" t="s">
        <v>2582</v>
      </c>
      <c r="C941" t="s">
        <v>2624</v>
      </c>
      <c r="D941" t="s">
        <v>2625</v>
      </c>
    </row>
    <row r="942" spans="1:4">
      <c r="A942" s="1062">
        <v>941</v>
      </c>
      <c r="B942" t="s">
        <v>2582</v>
      </c>
      <c r="C942" t="s">
        <v>2582</v>
      </c>
      <c r="D942" t="s">
        <v>2583</v>
      </c>
    </row>
    <row r="943" spans="1:4">
      <c r="A943" s="1062">
        <v>942</v>
      </c>
      <c r="B943" t="s">
        <v>2582</v>
      </c>
      <c r="C943" t="s">
        <v>2626</v>
      </c>
      <c r="D943" t="s">
        <v>2627</v>
      </c>
    </row>
    <row r="944" spans="1:4">
      <c r="A944" s="1062">
        <v>943</v>
      </c>
      <c r="B944" t="s">
        <v>2582</v>
      </c>
      <c r="C944" t="s">
        <v>2628</v>
      </c>
      <c r="D944" t="s">
        <v>2629</v>
      </c>
    </row>
    <row r="945" spans="1:4">
      <c r="A945" s="1062">
        <v>944</v>
      </c>
      <c r="B945" t="s">
        <v>2582</v>
      </c>
      <c r="C945" t="s">
        <v>2630</v>
      </c>
      <c r="D945" t="s">
        <v>2631</v>
      </c>
    </row>
    <row r="946" spans="1:4">
      <c r="A946" s="1062">
        <v>945</v>
      </c>
      <c r="B946" t="s">
        <v>2632</v>
      </c>
      <c r="C946" t="s">
        <v>2634</v>
      </c>
      <c r="D946" t="s">
        <v>2635</v>
      </c>
    </row>
    <row r="947" spans="1:4">
      <c r="A947" s="1062">
        <v>946</v>
      </c>
      <c r="B947" t="s">
        <v>2632</v>
      </c>
      <c r="C947" t="s">
        <v>1316</v>
      </c>
      <c r="D947" t="s">
        <v>2636</v>
      </c>
    </row>
    <row r="948" spans="1:4">
      <c r="A948" s="1062">
        <v>947</v>
      </c>
      <c r="B948" t="s">
        <v>2632</v>
      </c>
      <c r="C948" t="s">
        <v>2637</v>
      </c>
      <c r="D948" t="s">
        <v>2638</v>
      </c>
    </row>
    <row r="949" spans="1:4">
      <c r="A949" s="1062">
        <v>948</v>
      </c>
      <c r="B949" t="s">
        <v>2632</v>
      </c>
      <c r="C949" t="s">
        <v>2639</v>
      </c>
      <c r="D949" t="s">
        <v>2640</v>
      </c>
    </row>
    <row r="950" spans="1:4">
      <c r="A950" s="1062">
        <v>949</v>
      </c>
      <c r="B950" t="s">
        <v>2632</v>
      </c>
      <c r="C950" t="s">
        <v>2641</v>
      </c>
      <c r="D950" t="s">
        <v>2642</v>
      </c>
    </row>
    <row r="951" spans="1:4">
      <c r="A951" s="1062">
        <v>950</v>
      </c>
      <c r="B951" t="s">
        <v>2632</v>
      </c>
      <c r="C951" t="s">
        <v>2643</v>
      </c>
      <c r="D951" t="s">
        <v>2644</v>
      </c>
    </row>
    <row r="952" spans="1:4">
      <c r="A952" s="1062">
        <v>951</v>
      </c>
      <c r="B952" t="s">
        <v>2632</v>
      </c>
      <c r="C952" t="s">
        <v>2645</v>
      </c>
      <c r="D952" t="s">
        <v>2646</v>
      </c>
    </row>
    <row r="953" spans="1:4">
      <c r="A953" s="1062">
        <v>952</v>
      </c>
      <c r="B953" t="s">
        <v>2632</v>
      </c>
      <c r="C953" t="s">
        <v>2647</v>
      </c>
      <c r="D953" t="s">
        <v>2648</v>
      </c>
    </row>
    <row r="954" spans="1:4">
      <c r="A954" s="1062">
        <v>953</v>
      </c>
      <c r="B954" t="s">
        <v>2632</v>
      </c>
      <c r="C954" t="s">
        <v>2649</v>
      </c>
      <c r="D954" t="s">
        <v>2650</v>
      </c>
    </row>
    <row r="955" spans="1:4">
      <c r="A955" s="1062">
        <v>954</v>
      </c>
      <c r="B955" t="s">
        <v>2632</v>
      </c>
      <c r="C955" t="s">
        <v>2632</v>
      </c>
      <c r="D955" t="s">
        <v>2633</v>
      </c>
    </row>
    <row r="956" spans="1:4">
      <c r="A956" s="1062">
        <v>955</v>
      </c>
      <c r="B956" t="s">
        <v>2632</v>
      </c>
      <c r="C956" t="s">
        <v>2651</v>
      </c>
      <c r="D956" t="s">
        <v>2652</v>
      </c>
    </row>
    <row r="957" spans="1:4">
      <c r="A957" s="1062">
        <v>956</v>
      </c>
      <c r="B957" t="s">
        <v>2632</v>
      </c>
      <c r="C957" t="s">
        <v>2653</v>
      </c>
      <c r="D957" t="s">
        <v>2654</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pageSetUpPr fitToPage="1"/>
  </sheetPr>
  <dimension ref="A1:X40"/>
  <sheetViews>
    <sheetView showGridLines="0" topLeftCell="C4" zoomScaleNormal="100" workbookViewId="0">
      <selection activeCell="E34" sqref="E34:W3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0" t="s">
        <v>712</v>
      </c>
      <c r="E5" s="1161"/>
      <c r="F5" s="1161"/>
      <c r="G5" s="1161"/>
      <c r="H5" s="1161"/>
      <c r="I5" s="1161"/>
      <c r="J5" s="1162"/>
      <c r="K5" s="437"/>
      <c r="L5" s="176"/>
      <c r="M5" s="176"/>
      <c r="N5" s="176"/>
      <c r="O5" s="176"/>
      <c r="P5" s="176"/>
      <c r="Q5" s="176"/>
      <c r="R5" s="176"/>
      <c r="S5" s="569"/>
      <c r="T5" s="569"/>
      <c r="U5" s="569"/>
      <c r="V5" s="569"/>
      <c r="W5" s="176"/>
    </row>
    <row r="6" spans="1:24" s="470" customFormat="1" ht="3" customHeight="1">
      <c r="A6" s="312"/>
      <c r="B6" s="312"/>
      <c r="D6" s="1190"/>
      <c r="E6" s="1191"/>
      <c r="F6" s="1191"/>
      <c r="G6" s="1191"/>
      <c r="H6" s="1191"/>
      <c r="I6" s="1191"/>
      <c r="J6" s="1192"/>
      <c r="S6" s="647"/>
      <c r="T6" s="647"/>
      <c r="U6" s="647"/>
      <c r="V6" s="647"/>
    </row>
    <row r="7" spans="1:24" s="470" customFormat="1" ht="5.25" hidden="1" customHeight="1">
      <c r="A7" s="312"/>
      <c r="B7" s="312"/>
      <c r="E7" s="1193"/>
      <c r="F7" s="1193"/>
      <c r="G7" s="1182"/>
      <c r="H7" s="1182"/>
      <c r="I7" s="1182"/>
      <c r="J7" s="1182"/>
      <c r="S7" s="647"/>
      <c r="T7" s="647"/>
      <c r="U7" s="647"/>
      <c r="V7" s="647"/>
    </row>
    <row r="8" spans="1:24" s="470" customFormat="1" ht="5.25" hidden="1" customHeight="1">
      <c r="A8" s="312"/>
      <c r="B8" s="312"/>
      <c r="E8" s="1193"/>
      <c r="F8" s="1193"/>
      <c r="G8" s="1182"/>
      <c r="H8" s="1182"/>
      <c r="I8" s="1182"/>
      <c r="J8" s="1182"/>
      <c r="S8" s="647"/>
      <c r="T8" s="647"/>
      <c r="U8" s="647"/>
      <c r="V8" s="647"/>
    </row>
    <row r="9" spans="1:24" s="470" customFormat="1" ht="5.25" hidden="1" customHeight="1">
      <c r="A9" s="312"/>
      <c r="B9" s="312"/>
      <c r="E9" s="1193"/>
      <c r="F9" s="1193"/>
      <c r="G9" s="1182"/>
      <c r="H9" s="1182"/>
      <c r="I9" s="1182"/>
      <c r="J9" s="1182"/>
      <c r="S9" s="647"/>
      <c r="T9" s="647"/>
      <c r="U9" s="647"/>
      <c r="V9" s="647"/>
    </row>
    <row r="10" spans="1:24" s="647" customFormat="1" ht="5.25" hidden="1">
      <c r="A10" s="312"/>
      <c r="B10" s="312"/>
      <c r="E10" s="1194"/>
      <c r="F10" s="1194"/>
      <c r="G10" s="842"/>
      <c r="H10" s="466"/>
      <c r="I10" s="795"/>
      <c r="J10" s="795"/>
    </row>
    <row r="11" spans="1:24" s="159" customFormat="1" ht="18.75" hidden="1" customHeight="1">
      <c r="A11" s="312"/>
      <c r="B11" s="312"/>
      <c r="D11" s="152"/>
      <c r="E11" s="1195" t="s">
        <v>719</v>
      </c>
      <c r="F11" s="1195"/>
      <c r="G11" s="1123"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95" t="s">
        <v>720</v>
      </c>
      <c r="F12" s="1195"/>
      <c r="G12" s="1123"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89"/>
      <c r="F13" s="1189"/>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3" t="s">
        <v>92</v>
      </c>
      <c r="E17" s="1183" t="s">
        <v>297</v>
      </c>
      <c r="F17" s="1183" t="s">
        <v>80</v>
      </c>
      <c r="G17" s="1183" t="s">
        <v>439</v>
      </c>
      <c r="H17" s="1183" t="s">
        <v>92</v>
      </c>
      <c r="I17" s="1183"/>
      <c r="J17" s="1183" t="s">
        <v>20</v>
      </c>
      <c r="K17" s="1185" t="s">
        <v>479</v>
      </c>
      <c r="L17" s="1185"/>
      <c r="M17" s="1185"/>
      <c r="N17" s="1185"/>
      <c r="O17" s="1185" t="s">
        <v>710</v>
      </c>
      <c r="P17" s="1185"/>
      <c r="Q17" s="1185"/>
      <c r="R17" s="1185"/>
      <c r="S17" s="1185" t="s">
        <v>711</v>
      </c>
      <c r="T17" s="1185"/>
      <c r="U17" s="1185"/>
      <c r="V17" s="1185"/>
      <c r="W17" s="1183" t="s">
        <v>244</v>
      </c>
    </row>
    <row r="18" spans="1:24" ht="30.75" customHeight="1">
      <c r="D18" s="1183"/>
      <c r="E18" s="1183"/>
      <c r="F18" s="1183"/>
      <c r="G18" s="1183"/>
      <c r="H18" s="1183"/>
      <c r="I18" s="1183"/>
      <c r="J18" s="1183"/>
      <c r="K18" s="115" t="s">
        <v>300</v>
      </c>
      <c r="L18" s="1183" t="s">
        <v>92</v>
      </c>
      <c r="M18" s="1183"/>
      <c r="N18" s="115" t="s">
        <v>230</v>
      </c>
      <c r="O18" s="115" t="s">
        <v>300</v>
      </c>
      <c r="P18" s="1183" t="s">
        <v>92</v>
      </c>
      <c r="Q18" s="1183"/>
      <c r="R18" s="115" t="s">
        <v>230</v>
      </c>
      <c r="S18" s="542" t="s">
        <v>300</v>
      </c>
      <c r="T18" s="1183" t="s">
        <v>92</v>
      </c>
      <c r="U18" s="1183"/>
      <c r="V18" s="542" t="s">
        <v>400</v>
      </c>
      <c r="W18" s="1183"/>
    </row>
    <row r="19" spans="1:24" s="406" customFormat="1" ht="12" customHeight="1">
      <c r="A19" s="405"/>
      <c r="B19" s="405"/>
      <c r="D19" s="42" t="s">
        <v>93</v>
      </c>
      <c r="E19" s="42" t="s">
        <v>49</v>
      </c>
      <c r="F19" s="42" t="s">
        <v>50</v>
      </c>
      <c r="G19" s="42" t="s">
        <v>51</v>
      </c>
      <c r="H19" s="1184" t="s">
        <v>68</v>
      </c>
      <c r="I19" s="1184"/>
      <c r="J19" s="42" t="s">
        <v>69</v>
      </c>
      <c r="K19" s="42" t="s">
        <v>183</v>
      </c>
      <c r="L19" s="1184" t="s">
        <v>184</v>
      </c>
      <c r="M19" s="1184"/>
      <c r="N19" s="42" t="s">
        <v>208</v>
      </c>
      <c r="O19" s="42" t="s">
        <v>209</v>
      </c>
      <c r="P19" s="1184" t="s">
        <v>210</v>
      </c>
      <c r="Q19" s="1184"/>
      <c r="R19" s="42" t="s">
        <v>211</v>
      </c>
      <c r="S19" s="527" t="s">
        <v>210</v>
      </c>
      <c r="T19" s="1184" t="s">
        <v>211</v>
      </c>
      <c r="U19" s="1184"/>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4" customFormat="1" ht="17.100000000000001" customHeight="1">
      <c r="A21" s="750">
        <v>13</v>
      </c>
      <c r="C21" s="310"/>
      <c r="D21" s="1172">
        <v>1</v>
      </c>
      <c r="E21" s="1173" t="s">
        <v>771</v>
      </c>
      <c r="F21" s="1175" t="s">
        <v>3382</v>
      </c>
      <c r="G21" s="1178" t="s">
        <v>85</v>
      </c>
      <c r="H21" s="1172"/>
      <c r="I21" s="1172">
        <v>1</v>
      </c>
      <c r="J21" s="1186" t="s">
        <v>3383</v>
      </c>
      <c r="K21" s="1168" t="s">
        <v>85</v>
      </c>
      <c r="L21" s="1166"/>
      <c r="M21" s="1166" t="s">
        <v>93</v>
      </c>
      <c r="N21" s="1171"/>
      <c r="O21" s="1168" t="s">
        <v>85</v>
      </c>
      <c r="P21" s="1166"/>
      <c r="Q21" s="1166" t="s">
        <v>93</v>
      </c>
      <c r="R21" s="1167"/>
      <c r="S21" s="1168" t="s">
        <v>85</v>
      </c>
      <c r="T21" s="1089"/>
      <c r="U21" s="1089" t="s">
        <v>93</v>
      </c>
      <c r="V21" s="1124"/>
      <c r="W21" s="308"/>
    </row>
    <row r="22" spans="1:24" s="1104" customFormat="1" ht="17.100000000000001" customHeight="1">
      <c r="A22" s="750"/>
      <c r="C22" s="749"/>
      <c r="D22" s="1172"/>
      <c r="E22" s="1173"/>
      <c r="F22" s="1176"/>
      <c r="G22" s="1178"/>
      <c r="H22" s="1172"/>
      <c r="I22" s="1172"/>
      <c r="J22" s="1187"/>
      <c r="K22" s="1168"/>
      <c r="L22" s="1166"/>
      <c r="M22" s="1166"/>
      <c r="N22" s="1171"/>
      <c r="O22" s="1168"/>
      <c r="P22" s="1166"/>
      <c r="Q22" s="1166"/>
      <c r="R22" s="1167"/>
      <c r="S22" s="1168"/>
      <c r="T22" s="1091"/>
      <c r="U22" s="746"/>
      <c r="V22" s="747"/>
      <c r="W22" s="748"/>
    </row>
    <row r="23" spans="1:24" s="1104" customFormat="1" ht="17.100000000000001" customHeight="1">
      <c r="A23" s="750"/>
      <c r="C23" s="749"/>
      <c r="D23" s="1170"/>
      <c r="E23" s="1174"/>
      <c r="F23" s="1176"/>
      <c r="G23" s="1169"/>
      <c r="H23" s="1170"/>
      <c r="I23" s="1170"/>
      <c r="J23" s="1187"/>
      <c r="K23" s="1169"/>
      <c r="L23" s="1170"/>
      <c r="M23" s="1170"/>
      <c r="N23" s="1167"/>
      <c r="O23" s="1169"/>
      <c r="P23" s="1114"/>
      <c r="Q23" s="746"/>
      <c r="R23" s="747"/>
      <c r="S23" s="743"/>
      <c r="T23" s="743"/>
      <c r="U23" s="743"/>
      <c r="V23" s="743"/>
      <c r="W23" s="748"/>
    </row>
    <row r="24" spans="1:24" s="1104" customFormat="1" ht="15" customHeight="1">
      <c r="A24" s="750"/>
      <c r="C24" s="749"/>
      <c r="D24" s="1170"/>
      <c r="E24" s="1174"/>
      <c r="F24" s="1176"/>
      <c r="G24" s="1169"/>
      <c r="H24" s="1170"/>
      <c r="I24" s="1170"/>
      <c r="J24" s="1188"/>
      <c r="K24" s="1169"/>
      <c r="L24" s="746"/>
      <c r="M24" s="747"/>
      <c r="N24" s="747"/>
      <c r="O24" s="747"/>
      <c r="P24" s="747"/>
      <c r="Q24" s="747"/>
      <c r="R24" s="747"/>
      <c r="S24" s="743"/>
      <c r="T24" s="743"/>
      <c r="U24" s="743"/>
      <c r="V24" s="743"/>
      <c r="W24" s="748"/>
    </row>
    <row r="25" spans="1:24" s="1104" customFormat="1" ht="15" customHeight="1">
      <c r="A25" s="750"/>
      <c r="C25" s="749"/>
      <c r="D25" s="1170"/>
      <c r="E25" s="1174"/>
      <c r="F25" s="1177"/>
      <c r="G25" s="1169"/>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79" t="s">
        <v>736</v>
      </c>
      <c r="F32" s="1179"/>
      <c r="G32" s="1179"/>
      <c r="H32" s="1179"/>
      <c r="I32" s="1179"/>
      <c r="J32" s="1179"/>
      <c r="K32" s="1179"/>
      <c r="L32" s="1179"/>
      <c r="M32" s="1179"/>
      <c r="N32" s="1179"/>
      <c r="O32" s="1179"/>
      <c r="P32" s="1179"/>
      <c r="Q32" s="1179"/>
      <c r="R32" s="1179"/>
      <c r="S32" s="1179"/>
      <c r="T32" s="1179"/>
      <c r="U32" s="1179"/>
      <c r="V32" s="1179"/>
      <c r="W32" s="1179"/>
    </row>
    <row r="33" spans="5:23" ht="36.950000000000003" customHeight="1">
      <c r="E33" s="1180" t="s">
        <v>738</v>
      </c>
      <c r="F33" s="1181"/>
      <c r="G33" s="1181"/>
      <c r="H33" s="1181"/>
      <c r="I33" s="1181"/>
      <c r="J33" s="1181"/>
      <c r="K33" s="1181"/>
      <c r="L33" s="1181"/>
      <c r="M33" s="1181"/>
      <c r="N33" s="1181"/>
      <c r="O33" s="1181"/>
      <c r="P33" s="1181"/>
      <c r="Q33" s="1181"/>
      <c r="R33" s="1181"/>
      <c r="S33" s="1181"/>
      <c r="T33" s="1181"/>
      <c r="U33" s="1181"/>
      <c r="V33" s="1181"/>
      <c r="W33" s="1181"/>
    </row>
    <row r="34" spans="5:23" ht="17.100000000000001" customHeight="1">
      <c r="E34" s="1180" t="s">
        <v>739</v>
      </c>
      <c r="F34" s="1181"/>
      <c r="G34" s="1181"/>
      <c r="H34" s="1181"/>
      <c r="I34" s="1181"/>
      <c r="J34" s="1181"/>
      <c r="K34" s="1181"/>
      <c r="L34" s="1181"/>
      <c r="M34" s="1181"/>
      <c r="N34" s="1181"/>
      <c r="O34" s="1181"/>
      <c r="P34" s="1181"/>
      <c r="Q34" s="1181"/>
      <c r="R34" s="1181"/>
      <c r="S34" s="1181"/>
      <c r="T34" s="1181"/>
      <c r="U34" s="1181"/>
      <c r="V34" s="1181"/>
      <c r="W34" s="1181"/>
    </row>
    <row r="35" spans="5:23" ht="27" customHeight="1">
      <c r="E35" s="1180" t="s">
        <v>740</v>
      </c>
      <c r="F35" s="1181"/>
      <c r="G35" s="1181"/>
      <c r="H35" s="1181"/>
      <c r="I35" s="1181"/>
      <c r="J35" s="1181"/>
      <c r="K35" s="1181"/>
      <c r="L35" s="1181"/>
      <c r="M35" s="1181"/>
      <c r="N35" s="1181"/>
      <c r="O35" s="1181"/>
      <c r="P35" s="1181"/>
      <c r="Q35" s="1181"/>
      <c r="R35" s="1181"/>
      <c r="S35" s="1181"/>
      <c r="T35" s="1181"/>
      <c r="U35" s="1181"/>
      <c r="V35" s="1181"/>
      <c r="W35" s="1181"/>
    </row>
    <row r="36" spans="5:23" ht="17.100000000000001" customHeight="1">
      <c r="E36" s="1180" t="s">
        <v>741</v>
      </c>
      <c r="F36" s="1181"/>
      <c r="G36" s="1181"/>
      <c r="H36" s="1181"/>
      <c r="I36" s="1181"/>
      <c r="J36" s="1181"/>
      <c r="K36" s="1181"/>
      <c r="L36" s="1181"/>
      <c r="M36" s="1181"/>
      <c r="N36" s="1181"/>
      <c r="O36" s="1181"/>
      <c r="P36" s="1181"/>
      <c r="Q36" s="1181"/>
      <c r="R36" s="1181"/>
      <c r="S36" s="1181"/>
      <c r="T36" s="1181"/>
      <c r="U36" s="1181"/>
      <c r="V36" s="1181"/>
      <c r="W36" s="1181"/>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79" t="s">
        <v>737</v>
      </c>
      <c r="F38" s="1179"/>
      <c r="G38" s="1179"/>
      <c r="H38" s="1179"/>
      <c r="I38" s="1179"/>
      <c r="J38" s="1179"/>
      <c r="K38" s="1179"/>
      <c r="L38" s="1179"/>
      <c r="M38" s="1179"/>
      <c r="N38" s="1179"/>
      <c r="O38" s="1179"/>
      <c r="P38" s="1179"/>
      <c r="Q38" s="1179"/>
      <c r="R38" s="1179"/>
      <c r="S38" s="1179"/>
      <c r="T38" s="1179"/>
      <c r="U38" s="1179"/>
      <c r="V38" s="1179"/>
      <c r="W38" s="1179"/>
    </row>
    <row r="39" spans="5:23" ht="17.100000000000001" customHeight="1">
      <c r="E39" s="1180" t="s">
        <v>742</v>
      </c>
      <c r="F39" s="1181"/>
      <c r="G39" s="1181"/>
      <c r="H39" s="1181"/>
      <c r="I39" s="1181"/>
      <c r="J39" s="1181"/>
      <c r="K39" s="1181"/>
      <c r="L39" s="1181"/>
      <c r="M39" s="1181"/>
      <c r="N39" s="1181"/>
      <c r="O39" s="1181"/>
      <c r="P39" s="1181"/>
      <c r="Q39" s="1181"/>
      <c r="R39" s="1181"/>
      <c r="S39" s="1181"/>
      <c r="T39" s="1181"/>
      <c r="U39" s="1181"/>
      <c r="V39" s="1181"/>
      <c r="W39" s="1181"/>
    </row>
    <row r="40" spans="5:23" ht="17.100000000000001" customHeight="1">
      <c r="E40" s="1180" t="s">
        <v>743</v>
      </c>
      <c r="F40" s="1181"/>
      <c r="G40" s="1181"/>
      <c r="H40" s="1181"/>
      <c r="I40" s="1181"/>
      <c r="J40" s="1181"/>
      <c r="K40" s="1181"/>
      <c r="L40" s="1181"/>
      <c r="M40" s="1181"/>
      <c r="N40" s="1181"/>
      <c r="O40" s="1181"/>
      <c r="P40" s="1181"/>
      <c r="Q40" s="1181"/>
      <c r="R40" s="1181"/>
      <c r="S40" s="1181"/>
      <c r="T40" s="1181"/>
      <c r="U40" s="1181"/>
      <c r="V40" s="1181"/>
      <c r="W40" s="1181"/>
    </row>
  </sheetData>
  <sheetProtection algorithmName="SHA-512" hashValue="v5sYNWLao/bjg4s4qFBzk3jlTtpdM94JkBJAksycD2+VOeCCokSCPoVxc9qfcuy8f2k1dyTYxj87hBNgZJENoA==" saltValue="7fKB+Q0L/9kmh8iBOKxIuQ==" spinCount="100000" sheet="1" objects="1" scenarios="1" formatColumns="0" formatRows="0"/>
  <dataConsolidate/>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0866141732283472" right="0.70866141732283472" top="0.74803149606299213" bottom="0.74803149606299213" header="0.31496062992125984" footer="0.31496062992125984"/>
  <pageSetup paperSize="9" scale="45"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7" t="s">
        <v>491</v>
      </c>
      <c r="G2" s="1198"/>
      <c r="H2" s="1199"/>
      <c r="I2" s="642"/>
    </row>
    <row r="3" spans="1:14" ht="3" customHeight="1"/>
    <row r="4" spans="1:14" s="572" customFormat="1" ht="11.25">
      <c r="A4" s="592"/>
      <c r="B4" s="592"/>
      <c r="C4" s="592"/>
      <c r="D4" s="592"/>
      <c r="F4" s="1151" t="s">
        <v>454</v>
      </c>
      <c r="G4" s="1151"/>
      <c r="H4" s="1151"/>
      <c r="I4" s="1200" t="s">
        <v>455</v>
      </c>
      <c r="J4" s="592"/>
      <c r="K4" s="592"/>
      <c r="L4" s="592"/>
      <c r="M4" s="592"/>
      <c r="N4" s="592"/>
    </row>
    <row r="5" spans="1:14" s="572" customFormat="1" ht="11.25" customHeight="1">
      <c r="A5" s="592"/>
      <c r="B5" s="592"/>
      <c r="C5" s="592"/>
      <c r="D5" s="592"/>
      <c r="F5" s="608" t="s">
        <v>92</v>
      </c>
      <c r="G5" s="620" t="s">
        <v>457</v>
      </c>
      <c r="H5" s="607" t="s">
        <v>442</v>
      </c>
      <c r="I5" s="1200"/>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24.12.2021</v>
      </c>
      <c r="I7" s="583" t="s">
        <v>493</v>
      </c>
      <c r="J7" s="617"/>
      <c r="K7" s="592"/>
      <c r="L7" s="592"/>
      <c r="M7" s="592"/>
      <c r="N7" s="592"/>
    </row>
    <row r="8" spans="1:14" s="572" customFormat="1" ht="45">
      <c r="A8" s="1201">
        <v>1</v>
      </c>
      <c r="B8" s="592"/>
      <c r="C8" s="592"/>
      <c r="D8" s="592"/>
      <c r="F8" s="618" t="e">
        <f ca="1">"2." &amp;mergeValue(A8)</f>
        <v>#NAME?</v>
      </c>
      <c r="G8" s="634" t="s">
        <v>494</v>
      </c>
      <c r="H8" s="606"/>
      <c r="I8" s="583" t="s">
        <v>590</v>
      </c>
      <c r="J8" s="617"/>
      <c r="K8" s="592"/>
      <c r="L8" s="592"/>
      <c r="M8" s="592"/>
      <c r="N8" s="592"/>
    </row>
    <row r="9" spans="1:14" s="572" customFormat="1" ht="22.5">
      <c r="A9" s="1201"/>
      <c r="B9" s="592"/>
      <c r="C9" s="592"/>
      <c r="D9" s="592"/>
      <c r="F9" s="618" t="e">
        <f ca="1">"3." &amp;mergeValue(A9)</f>
        <v>#NAME?</v>
      </c>
      <c r="G9" s="634" t="s">
        <v>495</v>
      </c>
      <c r="H9" s="606"/>
      <c r="I9" s="583" t="s">
        <v>588</v>
      </c>
      <c r="J9" s="617"/>
      <c r="K9" s="592"/>
      <c r="L9" s="592"/>
      <c r="M9" s="592"/>
      <c r="N9" s="592"/>
    </row>
    <row r="10" spans="1:14" s="572" customFormat="1" ht="22.5">
      <c r="A10" s="1201"/>
      <c r="B10" s="592"/>
      <c r="C10" s="592"/>
      <c r="D10" s="592"/>
      <c r="F10" s="618" t="e">
        <f ca="1">"4."&amp;mergeValue(A10)</f>
        <v>#NAME?</v>
      </c>
      <c r="G10" s="634" t="s">
        <v>496</v>
      </c>
      <c r="H10" s="607" t="s">
        <v>458</v>
      </c>
      <c r="I10" s="583"/>
      <c r="J10" s="617"/>
      <c r="K10" s="592"/>
      <c r="L10" s="592"/>
      <c r="M10" s="592"/>
      <c r="N10" s="592"/>
    </row>
    <row r="11" spans="1:14" s="572" customFormat="1" ht="18.75">
      <c r="A11" s="1201"/>
      <c r="B11" s="1201">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row>
    <row r="12" spans="1:14" s="572" customFormat="1" ht="22.5">
      <c r="A12" s="1201"/>
      <c r="B12" s="1201"/>
      <c r="C12" s="1201">
        <v>1</v>
      </c>
      <c r="D12" s="625"/>
      <c r="F12" s="618" t="e">
        <f ca="1">"4."&amp;mergeValue(A12) &amp;"."&amp;mergeValue(B12)&amp;"."&amp;mergeValue(C12)</f>
        <v>#NAME?</v>
      </c>
      <c r="G12" s="624" t="s">
        <v>497</v>
      </c>
      <c r="H12" s="606"/>
      <c r="I12" s="583" t="s">
        <v>500</v>
      </c>
      <c r="J12" s="617"/>
      <c r="K12" s="592"/>
      <c r="L12" s="592"/>
      <c r="M12" s="592"/>
      <c r="N12" s="592"/>
    </row>
    <row r="13" spans="1:14" s="572" customFormat="1" ht="39" customHeight="1">
      <c r="A13" s="1201"/>
      <c r="B13" s="1201"/>
      <c r="C13" s="1201"/>
      <c r="D13" s="625">
        <v>1</v>
      </c>
      <c r="F13" s="618" t="e">
        <f ca="1">"4."&amp;mergeValue(A13) &amp;"."&amp;mergeValue(B13)&amp;"."&amp;mergeValue(C13)&amp;"."&amp;mergeValue(D13)</f>
        <v>#NAME?</v>
      </c>
      <c r="G13" s="635" t="s">
        <v>498</v>
      </c>
      <c r="H13" s="606"/>
      <c r="I13" s="1202" t="s">
        <v>591</v>
      </c>
      <c r="J13" s="617"/>
      <c r="K13" s="592"/>
      <c r="L13" s="592"/>
      <c r="M13" s="592"/>
      <c r="N13" s="592"/>
    </row>
    <row r="14" spans="1:14" s="572" customFormat="1" ht="18.75">
      <c r="A14" s="1201"/>
      <c r="B14" s="1201"/>
      <c r="C14" s="1201"/>
      <c r="D14" s="625"/>
      <c r="F14" s="621"/>
      <c r="G14" s="552" t="s">
        <v>4</v>
      </c>
      <c r="H14" s="626"/>
      <c r="I14" s="1202"/>
      <c r="J14" s="617"/>
      <c r="K14" s="592"/>
      <c r="L14" s="592"/>
      <c r="M14" s="592"/>
      <c r="N14" s="592"/>
    </row>
    <row r="15" spans="1:14" s="572" customFormat="1" ht="18.75">
      <c r="A15" s="1201"/>
      <c r="B15" s="1201"/>
      <c r="C15" s="625"/>
      <c r="D15" s="625"/>
      <c r="F15" s="636"/>
      <c r="G15" s="579" t="s">
        <v>403</v>
      </c>
      <c r="H15" s="637"/>
      <c r="I15" s="638"/>
      <c r="J15" s="617"/>
      <c r="K15" s="592"/>
      <c r="L15" s="592"/>
      <c r="M15" s="592"/>
      <c r="N15" s="592"/>
    </row>
    <row r="16" spans="1:14" s="572" customFormat="1" ht="18.75">
      <c r="A16" s="1201"/>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6" t="s">
        <v>593</v>
      </c>
      <c r="H19" s="1196"/>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9" t="s">
        <v>631</v>
      </c>
      <c r="M5" s="1229"/>
      <c r="N5" s="1229"/>
      <c r="O5" s="1229"/>
      <c r="P5" s="1229"/>
      <c r="Q5" s="1229"/>
      <c r="R5" s="1229"/>
      <c r="S5" s="1229"/>
      <c r="T5" s="1229"/>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06" t="str">
        <f>IF(NameOrPr_ch="",IF(NameOrPr="","",NameOrPr),NameOrPr_ch)</f>
        <v>Государственный комитет Республики Татарстан по тарифам</v>
      </c>
      <c r="P7" s="1206"/>
      <c r="Q7" s="1206"/>
      <c r="R7" s="1206"/>
      <c r="S7" s="1206"/>
      <c r="T7" s="1206"/>
      <c r="U7" s="584"/>
      <c r="V7" s="584"/>
      <c r="W7" s="521"/>
      <c r="X7" s="592"/>
      <c r="Y7" s="592"/>
      <c r="Z7" s="592"/>
      <c r="AA7" s="592"/>
      <c r="AB7" s="592"/>
    </row>
    <row r="8" spans="1:28" s="572" customFormat="1" ht="18.75">
      <c r="A8" s="592"/>
      <c r="B8" s="592"/>
      <c r="C8" s="592"/>
      <c r="D8" s="592"/>
      <c r="E8" s="592"/>
      <c r="F8" s="592"/>
      <c r="G8" s="592"/>
      <c r="H8" s="592"/>
      <c r="L8" s="501"/>
      <c r="M8" s="619" t="s">
        <v>596</v>
      </c>
      <c r="N8" s="668"/>
      <c r="O8" s="1206" t="str">
        <f>IF(datePr_ch="",IF(datePr="","",datePr),datePr_ch)</f>
        <v>10.12.2021</v>
      </c>
      <c r="P8" s="1206"/>
      <c r="Q8" s="1206"/>
      <c r="R8" s="1206"/>
      <c r="S8" s="1206"/>
      <c r="T8" s="1206"/>
      <c r="U8" s="584"/>
      <c r="V8" s="584"/>
      <c r="W8" s="521"/>
      <c r="X8" s="592"/>
      <c r="Y8" s="592"/>
      <c r="Z8" s="592"/>
      <c r="AA8" s="592"/>
      <c r="AB8" s="592"/>
    </row>
    <row r="9" spans="1:28" s="572" customFormat="1" ht="18.75">
      <c r="A9" s="592"/>
      <c r="B9" s="592"/>
      <c r="C9" s="592"/>
      <c r="D9" s="592"/>
      <c r="E9" s="592"/>
      <c r="F9" s="592"/>
      <c r="G9" s="592"/>
      <c r="H9" s="592"/>
      <c r="L9" s="554"/>
      <c r="M9" s="619" t="s">
        <v>595</v>
      </c>
      <c r="N9" s="668"/>
      <c r="O9" s="1206" t="str">
        <f>IF(numberPr_ch="",IF(numberPr="","",numberPr),numberPr_ch)</f>
        <v>481-101/тэ-2021</v>
      </c>
      <c r="P9" s="1206"/>
      <c r="Q9" s="1206"/>
      <c r="R9" s="1206"/>
      <c r="S9" s="1206"/>
      <c r="T9" s="1206"/>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06" t="str">
        <f>IF(IstPub_ch="",IF(IstPub="","",IstPub),IstPub_ch)</f>
        <v>Официальный сайт правовой информации Министерства юстиции РТ:  http//pravo.tatarstan.ru</v>
      </c>
      <c r="P10" s="1206"/>
      <c r="Q10" s="1206"/>
      <c r="R10" s="1206"/>
      <c r="S10" s="1206"/>
      <c r="T10" s="1206"/>
      <c r="U10" s="584"/>
      <c r="V10" s="584"/>
      <c r="W10" s="521"/>
      <c r="X10" s="592"/>
      <c r="Y10" s="592"/>
      <c r="Z10" s="592"/>
      <c r="AA10" s="592"/>
      <c r="AB10" s="592"/>
    </row>
    <row r="11" spans="1:28" s="572" customFormat="1" ht="11.25" hidden="1">
      <c r="A11" s="592"/>
      <c r="B11" s="592"/>
      <c r="C11" s="592"/>
      <c r="D11" s="592"/>
      <c r="E11" s="592"/>
      <c r="F11" s="592"/>
      <c r="G11" s="592"/>
      <c r="H11" s="592"/>
      <c r="L11" s="1230"/>
      <c r="M11" s="1230"/>
      <c r="N11" s="568"/>
      <c r="O11" s="584"/>
      <c r="P11" s="584"/>
      <c r="Q11" s="584"/>
      <c r="R11" s="584"/>
      <c r="S11" s="584"/>
      <c r="T11" s="584"/>
      <c r="U11" s="590" t="s">
        <v>373</v>
      </c>
      <c r="X11" s="592"/>
      <c r="Y11" s="592"/>
      <c r="Z11" s="592"/>
      <c r="AA11" s="592"/>
      <c r="AB11" s="592"/>
    </row>
    <row r="12" spans="1:28">
      <c r="J12" s="531"/>
      <c r="K12" s="531"/>
      <c r="L12" s="526"/>
      <c r="M12" s="526"/>
      <c r="N12" s="504"/>
      <c r="O12" s="1207"/>
      <c r="P12" s="1207"/>
      <c r="Q12" s="1207"/>
      <c r="R12" s="1207"/>
      <c r="S12" s="1207"/>
      <c r="T12" s="1207"/>
      <c r="U12" s="1207"/>
    </row>
    <row r="13" spans="1:28">
      <c r="J13" s="531"/>
      <c r="K13" s="531"/>
      <c r="L13" s="1151" t="s">
        <v>454</v>
      </c>
      <c r="M13" s="1151"/>
      <c r="N13" s="1151"/>
      <c r="O13" s="1151"/>
      <c r="P13" s="1151"/>
      <c r="Q13" s="1151"/>
      <c r="R13" s="1151"/>
      <c r="S13" s="1151"/>
      <c r="T13" s="1151"/>
      <c r="U13" s="1151"/>
      <c r="V13" s="1151"/>
      <c r="W13" s="1151" t="s">
        <v>455</v>
      </c>
    </row>
    <row r="14" spans="1:28" ht="14.25" customHeight="1">
      <c r="J14" s="531"/>
      <c r="K14" s="531"/>
      <c r="L14" s="1213" t="s">
        <v>92</v>
      </c>
      <c r="M14" s="1213" t="s">
        <v>639</v>
      </c>
      <c r="N14" s="663"/>
      <c r="O14" s="1214" t="s">
        <v>641</v>
      </c>
      <c r="P14" s="1215"/>
      <c r="Q14" s="1215"/>
      <c r="R14" s="1215"/>
      <c r="S14" s="1215"/>
      <c r="T14" s="1216"/>
      <c r="U14" s="1224" t="s">
        <v>341</v>
      </c>
      <c r="V14" s="1210" t="s">
        <v>275</v>
      </c>
      <c r="W14" s="1151"/>
    </row>
    <row r="15" spans="1:28" ht="14.25" customHeight="1">
      <c r="J15" s="531"/>
      <c r="K15" s="531"/>
      <c r="L15" s="1213"/>
      <c r="M15" s="1213"/>
      <c r="N15" s="664"/>
      <c r="O15" s="1219" t="s">
        <v>605</v>
      </c>
      <c r="P15" s="1217" t="s">
        <v>271</v>
      </c>
      <c r="Q15" s="1218"/>
      <c r="R15" s="1221" t="s">
        <v>654</v>
      </c>
      <c r="S15" s="1222"/>
      <c r="T15" s="1223"/>
      <c r="U15" s="1225"/>
      <c r="V15" s="1211"/>
      <c r="W15" s="1151"/>
    </row>
    <row r="16" spans="1:28" ht="33.75" customHeight="1">
      <c r="J16" s="531"/>
      <c r="K16" s="531"/>
      <c r="L16" s="1213"/>
      <c r="M16" s="1213"/>
      <c r="N16" s="665"/>
      <c r="O16" s="1220"/>
      <c r="P16" s="537" t="s">
        <v>606</v>
      </c>
      <c r="Q16" s="537" t="s">
        <v>6</v>
      </c>
      <c r="R16" s="538" t="s">
        <v>274</v>
      </c>
      <c r="S16" s="1208" t="s">
        <v>273</v>
      </c>
      <c r="T16" s="1209"/>
      <c r="U16" s="1226"/>
      <c r="V16" s="1212"/>
      <c r="W16" s="1151"/>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1">
        <f ca="1">OFFSET(S17,0,-1)+1</f>
        <v>7</v>
      </c>
      <c r="T17" s="1231"/>
      <c r="U17" s="650">
        <f ca="1">OFFSET(U17,0,-2)+1</f>
        <v>8</v>
      </c>
      <c r="V17" s="651">
        <f ca="1">OFFSET(V17,0,-1)</f>
        <v>8</v>
      </c>
      <c r="W17" s="650">
        <f ca="1">OFFSET(W17,0,-1)+1</f>
        <v>9</v>
      </c>
    </row>
    <row r="18" spans="1:28" ht="22.5">
      <c r="A18" s="1232">
        <v>1</v>
      </c>
      <c r="B18" s="849"/>
      <c r="C18" s="849"/>
      <c r="D18" s="849"/>
      <c r="E18" s="850"/>
      <c r="F18" s="851"/>
      <c r="G18" s="851"/>
      <c r="H18" s="851"/>
      <c r="I18" s="852"/>
      <c r="J18" s="847"/>
      <c r="K18" s="854"/>
      <c r="L18" s="595" t="e">
        <f ca="1">mergeValue(A18)</f>
        <v>#NAME?</v>
      </c>
      <c r="M18" s="643" t="s">
        <v>20</v>
      </c>
      <c r="N18" s="648"/>
      <c r="O18" s="1233"/>
      <c r="P18" s="1233"/>
      <c r="Q18" s="1233"/>
      <c r="R18" s="1233"/>
      <c r="S18" s="1233"/>
      <c r="T18" s="1233"/>
      <c r="U18" s="1233"/>
      <c r="V18" s="1233"/>
      <c r="W18" s="632" t="s">
        <v>476</v>
      </c>
      <c r="Y18" s="591"/>
      <c r="Z18" s="591" t="str">
        <f t="shared" ref="Z18:Z31" si="0">IF(M18="","",M18 )</f>
        <v>Наименование тарифа</v>
      </c>
      <c r="AA18" s="591"/>
      <c r="AB18" s="591"/>
    </row>
    <row r="19" spans="1:28" ht="22.5">
      <c r="A19" s="1232"/>
      <c r="B19" s="1232">
        <v>1</v>
      </c>
      <c r="C19" s="849"/>
      <c r="D19" s="849"/>
      <c r="E19" s="851"/>
      <c r="F19" s="851"/>
      <c r="G19" s="851"/>
      <c r="H19" s="851"/>
      <c r="I19" s="846"/>
      <c r="J19" s="845"/>
      <c r="K19" s="848"/>
      <c r="L19" s="595" t="e">
        <f ca="1">mergeValue(A19) &amp;"."&amp; mergeValue(B19)</f>
        <v>#NAME?</v>
      </c>
      <c r="M19" s="548" t="s">
        <v>16</v>
      </c>
      <c r="N19" s="648"/>
      <c r="O19" s="1233"/>
      <c r="P19" s="1233"/>
      <c r="Q19" s="1233"/>
      <c r="R19" s="1233"/>
      <c r="S19" s="1233"/>
      <c r="T19" s="1233"/>
      <c r="U19" s="1233"/>
      <c r="V19" s="1233"/>
      <c r="W19" s="632" t="s">
        <v>477</v>
      </c>
      <c r="Y19" s="591"/>
      <c r="Z19" s="591" t="str">
        <f t="shared" si="0"/>
        <v>Территория действия тарифа</v>
      </c>
      <c r="AA19" s="591"/>
      <c r="AB19" s="591"/>
    </row>
    <row r="20" spans="1:28" ht="22.5">
      <c r="A20" s="1232"/>
      <c r="B20" s="1232"/>
      <c r="C20" s="1232">
        <v>1</v>
      </c>
      <c r="D20" s="849"/>
      <c r="E20" s="851"/>
      <c r="F20" s="851"/>
      <c r="G20" s="851"/>
      <c r="H20" s="851"/>
      <c r="I20" s="853"/>
      <c r="J20" s="845"/>
      <c r="K20" s="848"/>
      <c r="L20" s="595" t="e">
        <f ca="1">mergeValue(A20) &amp;"."&amp; mergeValue(B20)&amp;"."&amp; mergeValue(C20)</f>
        <v>#NAME?</v>
      </c>
      <c r="M20" s="549" t="s">
        <v>7</v>
      </c>
      <c r="N20" s="648"/>
      <c r="O20" s="1233"/>
      <c r="P20" s="1233"/>
      <c r="Q20" s="1233"/>
      <c r="R20" s="1233"/>
      <c r="S20" s="1233"/>
      <c r="T20" s="1233"/>
      <c r="U20" s="1233"/>
      <c r="V20" s="1233"/>
      <c r="W20" s="632" t="s">
        <v>633</v>
      </c>
      <c r="Y20" s="591"/>
      <c r="Z20" s="591" t="str">
        <f t="shared" si="0"/>
        <v xml:space="preserve">Наименование системы теплоснабжения </v>
      </c>
      <c r="AA20" s="591"/>
      <c r="AB20" s="591"/>
    </row>
    <row r="21" spans="1:28" ht="22.5">
      <c r="A21" s="1232"/>
      <c r="B21" s="1232"/>
      <c r="C21" s="1232"/>
      <c r="D21" s="1232">
        <v>1</v>
      </c>
      <c r="E21" s="851"/>
      <c r="F21" s="851"/>
      <c r="G21" s="851"/>
      <c r="H21" s="851"/>
      <c r="I21" s="853"/>
      <c r="J21" s="845"/>
      <c r="K21" s="848"/>
      <c r="L21" s="595" t="e">
        <f ca="1">mergeValue(A21) &amp;"."&amp; mergeValue(B21)&amp;"."&amp; mergeValue(C21)&amp;"."&amp; mergeValue(D21)</f>
        <v>#NAME?</v>
      </c>
      <c r="M21" s="550" t="s">
        <v>22</v>
      </c>
      <c r="N21" s="648"/>
      <c r="O21" s="1233"/>
      <c r="P21" s="1233"/>
      <c r="Q21" s="1233"/>
      <c r="R21" s="1233"/>
      <c r="S21" s="1233"/>
      <c r="T21" s="1233"/>
      <c r="U21" s="1233"/>
      <c r="V21" s="1233"/>
      <c r="W21" s="632" t="s">
        <v>634</v>
      </c>
      <c r="Y21" s="591"/>
      <c r="Z21" s="591" t="str">
        <f t="shared" si="0"/>
        <v xml:space="preserve">Источник тепловой энергии  </v>
      </c>
      <c r="AA21" s="591"/>
      <c r="AB21" s="591"/>
    </row>
    <row r="22" spans="1:28" ht="101.25">
      <c r="A22" s="1232"/>
      <c r="B22" s="1232"/>
      <c r="C22" s="1232"/>
      <c r="D22" s="1232"/>
      <c r="E22" s="1232">
        <v>1</v>
      </c>
      <c r="F22" s="851"/>
      <c r="G22" s="851"/>
      <c r="H22" s="849">
        <v>1</v>
      </c>
      <c r="I22" s="1232">
        <v>1</v>
      </c>
      <c r="J22" s="851"/>
      <c r="K22" s="856"/>
      <c r="L22" s="595" t="e">
        <f ca="1">mergeValue(A22) &amp;"."&amp; mergeValue(B22)&amp;"."&amp; mergeValue(C22)&amp;"."&amp; mergeValue(D22)&amp;"."&amp; mergeValue(E22)</f>
        <v>#NAME?</v>
      </c>
      <c r="M22" s="556" t="s">
        <v>9</v>
      </c>
      <c r="N22" s="648"/>
      <c r="O22" s="1234"/>
      <c r="P22" s="1234"/>
      <c r="Q22" s="1234"/>
      <c r="R22" s="1234"/>
      <c r="S22" s="1234"/>
      <c r="T22" s="1234"/>
      <c r="U22" s="1234"/>
      <c r="V22" s="1234"/>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32"/>
      <c r="B23" s="1232"/>
      <c r="C23" s="1232"/>
      <c r="D23" s="1232"/>
      <c r="E23" s="1232"/>
      <c r="F23" s="1232">
        <v>1</v>
      </c>
      <c r="G23" s="849"/>
      <c r="H23" s="849"/>
      <c r="I23" s="1232"/>
      <c r="J23" s="1232">
        <v>1</v>
      </c>
      <c r="K23" s="857"/>
      <c r="L23" s="595" t="e">
        <f ca="1">mergeValue(A23) &amp;"."&amp; mergeValue(B23)&amp;"."&amp; mergeValue(C23)&amp;"."&amp; mergeValue(D23)&amp;"."&amp; mergeValue(E23)&amp;"."&amp; mergeValue(F23)</f>
        <v>#NAME?</v>
      </c>
      <c r="M23" s="557" t="s">
        <v>10</v>
      </c>
      <c r="N23" s="648"/>
      <c r="O23" s="1235"/>
      <c r="P23" s="1236"/>
      <c r="Q23" s="1236"/>
      <c r="R23" s="1236"/>
      <c r="S23" s="1236"/>
      <c r="T23" s="1236"/>
      <c r="U23" s="1236"/>
      <c r="V23" s="1237"/>
      <c r="W23" s="632" t="s">
        <v>636</v>
      </c>
      <c r="Y23" s="591"/>
      <c r="Z23" s="591" t="str">
        <f t="shared" si="0"/>
        <v>Группа потребителей</v>
      </c>
      <c r="AA23" s="591"/>
      <c r="AB23" s="591"/>
    </row>
    <row r="24" spans="1:28" ht="189" customHeight="1">
      <c r="A24" s="1232"/>
      <c r="B24" s="1232"/>
      <c r="C24" s="1232"/>
      <c r="D24" s="1232"/>
      <c r="E24" s="1232"/>
      <c r="F24" s="1232"/>
      <c r="G24" s="849">
        <v>1</v>
      </c>
      <c r="H24" s="849"/>
      <c r="I24" s="1232"/>
      <c r="J24" s="1232"/>
      <c r="K24" s="857">
        <v>1</v>
      </c>
      <c r="L24" s="595" t="e">
        <f ca="1">mergeValue(A24) &amp;"."&amp; mergeValue(B24)&amp;"."&amp; mergeValue(C24)&amp;"."&amp; mergeValue(D24)&amp;"."&amp; mergeValue(E24)&amp;"."&amp; mergeValue(F24)&amp;"."&amp; mergeValue(G24)</f>
        <v>#NAME?</v>
      </c>
      <c r="M24" s="1071"/>
      <c r="N24" s="648"/>
      <c r="O24" s="564"/>
      <c r="P24" s="564"/>
      <c r="Q24" s="1096"/>
      <c r="R24" s="1227"/>
      <c r="S24" s="1228" t="s">
        <v>84</v>
      </c>
      <c r="T24" s="1227"/>
      <c r="U24" s="1228" t="s">
        <v>85</v>
      </c>
      <c r="V24" s="564"/>
      <c r="W24" s="1203" t="s">
        <v>655</v>
      </c>
      <c r="X24" s="587" t="e">
        <f ca="1">strCheckDate(O25:V25)</f>
        <v>#NAME?</v>
      </c>
      <c r="Y24" s="591"/>
      <c r="Z24" s="591" t="str">
        <f t="shared" si="0"/>
        <v/>
      </c>
      <c r="AA24" s="591"/>
      <c r="AB24" s="591"/>
    </row>
    <row r="25" spans="1:28" ht="11.25" hidden="1" customHeight="1">
      <c r="A25" s="1232"/>
      <c r="B25" s="1232"/>
      <c r="C25" s="1232"/>
      <c r="D25" s="1232"/>
      <c r="E25" s="1232"/>
      <c r="F25" s="1232"/>
      <c r="G25" s="849"/>
      <c r="H25" s="849"/>
      <c r="I25" s="1232"/>
      <c r="J25" s="1232"/>
      <c r="K25" s="857"/>
      <c r="L25" s="602"/>
      <c r="M25" s="648"/>
      <c r="N25" s="648"/>
      <c r="O25" s="564"/>
      <c r="P25" s="564"/>
      <c r="Q25" s="586" t="str">
        <f>R24 &amp; "-" &amp; T24</f>
        <v>-</v>
      </c>
      <c r="R25" s="1227"/>
      <c r="S25" s="1228"/>
      <c r="T25" s="1227"/>
      <c r="U25" s="1228"/>
      <c r="V25" s="564"/>
      <c r="W25" s="1204"/>
      <c r="Y25" s="591"/>
      <c r="Z25" s="591" t="str">
        <f t="shared" si="0"/>
        <v/>
      </c>
      <c r="AA25" s="591"/>
      <c r="AB25" s="591"/>
    </row>
    <row r="26" spans="1:28" ht="15" customHeight="1">
      <c r="A26" s="1232"/>
      <c r="B26" s="1232"/>
      <c r="C26" s="1232"/>
      <c r="D26" s="1232"/>
      <c r="E26" s="1232"/>
      <c r="F26" s="1232"/>
      <c r="G26" s="851"/>
      <c r="H26" s="849"/>
      <c r="I26" s="1232"/>
      <c r="J26" s="1232"/>
      <c r="K26" s="856"/>
      <c r="L26" s="540"/>
      <c r="M26" s="559" t="s">
        <v>25</v>
      </c>
      <c r="N26" s="566"/>
      <c r="O26" s="566"/>
      <c r="P26" s="566"/>
      <c r="Q26" s="566"/>
      <c r="R26" s="566"/>
      <c r="S26" s="566"/>
      <c r="T26" s="566"/>
      <c r="U26" s="566"/>
      <c r="V26" s="562"/>
      <c r="W26" s="1205"/>
      <c r="Y26" s="591"/>
      <c r="Z26" s="591" t="str">
        <f t="shared" si="0"/>
        <v>Добавить вид теплоносителя (параметры теплоносителя)</v>
      </c>
      <c r="AA26" s="591"/>
      <c r="AB26" s="591"/>
    </row>
    <row r="27" spans="1:28" ht="15" customHeight="1">
      <c r="A27" s="1232"/>
      <c r="B27" s="1232"/>
      <c r="C27" s="1232"/>
      <c r="D27" s="1232"/>
      <c r="E27" s="1232"/>
      <c r="F27" s="851"/>
      <c r="G27" s="851"/>
      <c r="H27" s="849"/>
      <c r="I27" s="1232"/>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2"/>
      <c r="B28" s="1232"/>
      <c r="C28" s="1232"/>
      <c r="D28" s="1232"/>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2"/>
      <c r="B29" s="1232"/>
      <c r="C29" s="1232"/>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2"/>
      <c r="B30" s="1232"/>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2"/>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6" t="s">
        <v>632</v>
      </c>
      <c r="N34" s="1196"/>
      <c r="O34" s="1196"/>
      <c r="P34" s="1196"/>
      <c r="Q34" s="1196"/>
      <c r="R34" s="1196"/>
      <c r="S34" s="1196"/>
      <c r="T34" s="1196"/>
      <c r="U34" s="1196"/>
      <c r="V34" s="1196"/>
      <c r="W34" s="1196"/>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825</vt:i4>
      </vt:variant>
    </vt:vector>
  </HeadingPairs>
  <TitlesOfParts>
    <vt:vector size="835"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4.8</vt:lpstr>
      <vt:lpstr>Форма 4.8</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Шилов Артур Сергеевич</cp:lastModifiedBy>
  <cp:lastPrinted>2021-12-24T07:07:50Z</cp:lastPrinted>
  <dcterms:created xsi:type="dcterms:W3CDTF">2004-05-21T07:18:45Z</dcterms:created>
  <dcterms:modified xsi:type="dcterms:W3CDTF">2022-05-10T10:57:07Z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