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T:\1.Управление\9.ОИТ\Раскрытие информации\Об утверждённых тарифах\Тех.присоединение 2021\"/>
    </mc:Choice>
  </mc:AlternateContent>
  <bookViews>
    <workbookView xWindow="930" yWindow="300" windowWidth="13665" windowHeight="7950" tabRatio="864" firstSheet="32" activeTab="34"/>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state="veryHidden" r:id="rId12"/>
    <sheet name="Форма 4.2.1 | Т-ТЭ | потр" sheetId="642" state="veryHidden"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r:id="rId28"/>
    <sheet name="Форма 4.2.4 | Т-подкл" sheetId="633" r:id="rId29"/>
    <sheet name="Форма 1.0.1 | Т-подкл(инд)" sheetId="617" state="veryHidden" r:id="rId30"/>
    <sheet name="Форма 4.2.5 | Т-подкл(инд)" sheetId="632" state="veryHidden" r:id="rId31"/>
    <sheet name="Форма 1.0.1 | Форма 4.7" sheetId="622" r:id="rId32"/>
    <sheet name="Форма 4.7" sheetId="608" r:id="rId33"/>
    <sheet name="Форма 1.0.1 | Форма 4.8" sheetId="646" r:id="rId34"/>
    <sheet name="Форма 4.8" sheetId="610" r:id="rId35"/>
    <sheet name="Форма 1.0.2" sheetId="550" state="veryHidden" r:id="rId36"/>
    <sheet name="Сведения об изменении" sheetId="568"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3">'Форма 4.2.1 | Т-ТЭ | потр'!$M$30</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3">'Форма 4.2.1 | Т-ТЭ | потр'!$M$31</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Т-гор.вода'!$M$27</definedName>
    <definedName name="add_Rate_1">'Форма 4.2.1 | Т-ТЭ | &gt;=25МВт'!$M$32</definedName>
    <definedName name="add_Rate_13">'Форма 4.2.1 | Т-ТЭ | потр'!$M$32</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3">'Форма 4.2.1 | Т-ТЭ | потр'!$M$29</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Т-подкл'!$M$19:$AG$33</definedName>
    <definedName name="checkCell_List06_10_double_date">'Форма 4.2.4 | Т-подкл'!$AH$19:$AH$33</definedName>
    <definedName name="checkCell_List06_10_plata">'Форма 4.2.4 | Т-подкл'!$Z$15:$AA$33</definedName>
    <definedName name="checkCell_List06_10_unique">'Форма 4.2.4 | Т-подкл'!$AI$19:$AI$33</definedName>
    <definedName name="checkCell_List06_13">'Форма 4.2.1 | Т-ТЭ | потр'!$M$18:$W$32</definedName>
    <definedName name="checkCell_List06_13_double_date">'Форма 4.2.1 | Т-ТЭ | потр'!$X$18:$X$32</definedName>
    <definedName name="checkCell_List06_13_unique_t">'Форма 4.2.1 | Т-ТЭ | потр'!$M$18:$M$32</definedName>
    <definedName name="checkCell_List06_13_unique_t1">'Форма 4.2.1 | Т-ТЭ | потр'!$Y$18:$Y$32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4.7'!$D$10:$G$20</definedName>
    <definedName name="checkCells_List05_1">'Форма 1.0.1 | Т-ТЭ | &gt;=25МВт'!$F$7:$I$17</definedName>
    <definedName name="checkCells_List05_10">'Форма 1.0.1 | Т-подкл'!$F$7:$I$13</definedName>
    <definedName name="checkCells_List05_11">'Форма 1.0.1 | Форма 4.7'!$F$7:$I$13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4.7'!$F$12:$G$20</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Т-подкл'!$V$18:$V$33</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Т-подкл'!$N$18:$N$33</definedName>
    <definedName name="flagTS">'Форма 4.2.4 | Т-подкл'!$R$18:$R$33</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REESTR_MO!$A$2:$D$957</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Т-подкл'!$AF$19:$AF$33</definedName>
    <definedName name="List06_10_note">'Форма 4.2.4 | Т-подкл'!$AG$19:$AG$33</definedName>
    <definedName name="List06_10_Period">'Форма 4.2.4 | Т-подкл'!$Z$19:$AE$33</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потр'!$V$18:$V$32</definedName>
    <definedName name="List06_13_note">'Форма 4.2.1 | Т-ТЭ | потр'!$W$18:$W$32</definedName>
    <definedName name="List06_13_Period">'Форма 4.2.1 | Т-ТЭ | потр'!$O$18:$U$32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4.7'!$F$12:$F$20</definedName>
    <definedName name="List11_note">'Форма 4.7'!$G$10:$G$20</definedName>
    <definedName name="List12_Date">'Форма 4.8'!$G$11</definedName>
    <definedName name="List12_GroundMaterials_1">'Форма 4.8'!$H$11:$H$32</definedName>
    <definedName name="List12_note">'Форма 4.8'!$I$10:$I$32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4.7'!$E$15:$E$17</definedName>
    <definedName name="pCng_List11_3">'Форма 4.7'!$E$19:$E$20</definedName>
    <definedName name="pCng_List12_1">'Форма 4.8'!$E$15:$E$16</definedName>
    <definedName name="pCng_List12_2">'Форма 4.8'!$E$18:$E$19</definedName>
    <definedName name="pCng_List12_6">'Форма 4.8'!$E$31:$E$32</definedName>
    <definedName name="pDbl_List12_5">'Форма 4.8'!$G$28:$G$29</definedName>
    <definedName name="pDbl_List12_5_copy">'Форма 4.8'!$L$28:$L$29</definedName>
    <definedName name="pDbl_List12_5_copy2">'Форма 4.8'!$K$28:$K$29</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Т-подкл'!$N$19:$AF$33,'Форма 4.2.4 | Т-подкл'!$N$19:$AF$33,'Форма 4.2.4 | Т-подкл'!$N$19:$AF$33</definedName>
    <definedName name="pDel_List06_10_5">'Форма 4.2.4 | Т-подкл'!$K$19:$K$33</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4.7'!$C$12:$C$13</definedName>
    <definedName name="pDel_List11_2">'Форма 4.7'!$C$15:$C$17</definedName>
    <definedName name="pDel_List11_3">'Форма 4.7'!$C$19:$C$20</definedName>
    <definedName name="pDel_List12_1">'Форма 4.8'!$C$15:$C$16</definedName>
    <definedName name="pDel_List12_2">'Форма 4.8'!$C$18:$C$19</definedName>
    <definedName name="pDel_List12_3">'Форма 4.8'!$C$22:$C$23</definedName>
    <definedName name="pDel_List12_4">'Форма 4.8'!$C$25:$C$26</definedName>
    <definedName name="pDel_List12_5">'Форма 4.8'!$C$28:$C$29</definedName>
    <definedName name="pDel_List12_6">'Форма 4.8'!$C$31:$C$32</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Т-подкл'!$AF$15:$AF$33</definedName>
    <definedName name="pIns_List06_13_Period">'Форма 4.2.1 | Т-ТЭ | потр'!$V$13:$V$32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4.7'!$E$13</definedName>
    <definedName name="pIns_List11_2">'Форма 4.7'!$E$17</definedName>
    <definedName name="pIns_List11_3">'Форма 4.7'!$E$20</definedName>
    <definedName name="pIns_List12_1">'Форма 4.8'!$E$16</definedName>
    <definedName name="pIns_List12_2">'Форма 4.8'!$E$19</definedName>
    <definedName name="pIns_List12_3">'Форма 4.8'!$E$23</definedName>
    <definedName name="pIns_List12_4">'Форма 4.8'!$E$26</definedName>
    <definedName name="pIns_List12_5">'Форма 4.8'!$E$29</definedName>
    <definedName name="pIns_List12_6">'Форма 4.8'!$E$32</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REESTR_ORG!$A$2:$J$214</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A131" i="612" l="1"/>
  <c r="A132" i="612"/>
  <c r="N7" i="633"/>
  <c r="N8" i="633"/>
  <c r="N9" i="633"/>
  <c r="N10" i="633"/>
  <c r="N18" i="633"/>
  <c r="R18" i="633" s="1"/>
  <c r="Y18" i="633" s="1"/>
  <c r="Z18" i="633" s="1"/>
  <c r="AA18" i="633" s="1"/>
  <c r="AB18" i="633" s="1"/>
  <c r="AC18" i="633" s="1"/>
  <c r="AE18" i="633" s="1"/>
  <c r="AG18" i="633" s="1"/>
  <c r="N19" i="633"/>
  <c r="Z23" i="633"/>
  <c r="AA24" i="633"/>
  <c r="AI23" i="633"/>
  <c r="Z27" i="633"/>
  <c r="AA28" i="633"/>
  <c r="AI27" i="633"/>
  <c r="Z29" i="633"/>
  <c r="AA30" i="633"/>
  <c r="AI29" i="633"/>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H13" i="646"/>
  <c r="H12" i="646"/>
  <c r="H11" i="646"/>
  <c r="H9" i="646"/>
  <c r="H8" i="646"/>
  <c r="H7" i="646"/>
  <c r="H12" i="622"/>
  <c r="H9" i="622"/>
  <c r="H8" i="622"/>
  <c r="H12" i="618"/>
  <c r="H9" i="618"/>
  <c r="H8" i="618"/>
  <c r="R14" i="601"/>
  <c r="H13" i="622" s="1"/>
  <c r="R13" i="601"/>
  <c r="R12" i="601"/>
  <c r="P12" i="601"/>
  <c r="L23" i="633"/>
  <c r="AH27" i="633"/>
  <c r="AH29" i="633"/>
  <c r="F11" i="646"/>
  <c r="M14" i="601"/>
  <c r="F10" i="646"/>
  <c r="M13" i="601"/>
  <c r="F12" i="646"/>
  <c r="F8" i="646"/>
  <c r="L20" i="633"/>
  <c r="L27" i="633"/>
  <c r="L21" i="633"/>
  <c r="F13" i="646"/>
  <c r="F9" i="646"/>
  <c r="M12" i="601"/>
  <c r="L19" i="633"/>
  <c r="L22" i="633"/>
  <c r="AH23" i="633"/>
  <c r="H13" i="618" l="1"/>
  <c r="O7" i="627"/>
  <c r="O8" i="627"/>
  <c r="O9" i="627"/>
  <c r="O10" i="627"/>
  <c r="O17" i="627"/>
  <c r="P17" i="627" s="1"/>
  <c r="Q17" i="627" s="1"/>
  <c r="R17" i="627" s="1"/>
  <c r="S17" i="627" s="1"/>
  <c r="U17" i="627" s="1"/>
  <c r="V17" i="627" s="1"/>
  <c r="W17" i="627" s="1"/>
  <c r="Z24" i="627"/>
  <c r="Q25" i="627"/>
  <c r="B3" i="525"/>
  <c r="L24" i="627"/>
  <c r="L18" i="627"/>
  <c r="L21" i="627"/>
  <c r="E3" i="437"/>
  <c r="X24" i="627"/>
  <c r="L20" i="627"/>
  <c r="L19" i="627"/>
  <c r="Y23" i="627"/>
  <c r="B2" i="525"/>
  <c r="L23" i="627"/>
  <c r="O7" i="632" l="1"/>
  <c r="O8" i="632"/>
  <c r="O9" i="632"/>
  <c r="O10" i="632"/>
  <c r="O18" i="632"/>
  <c r="P18" i="632" s="1"/>
  <c r="Q18" i="632" s="1"/>
  <c r="R18" i="632" s="1"/>
  <c r="S18" i="632" s="1"/>
  <c r="T18" i="632" s="1"/>
  <c r="V18" i="632" s="1"/>
  <c r="X18" i="632" s="1"/>
  <c r="R24" i="632"/>
  <c r="L22" i="632"/>
  <c r="L23" i="632"/>
  <c r="L21" i="632"/>
  <c r="L20" i="632"/>
  <c r="L19" i="632"/>
  <c r="Y23" i="632"/>
  <c r="M12" i="550" l="1"/>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O10" i="642"/>
  <c r="O9" i="642"/>
  <c r="O8" i="642"/>
  <c r="O7" i="642"/>
  <c r="L240" i="471"/>
  <c r="F13" i="643"/>
  <c r="L20" i="642"/>
  <c r="L22" i="642"/>
  <c r="L243" i="471"/>
  <c r="X24" i="642"/>
  <c r="F10" i="643"/>
  <c r="F11" i="643"/>
  <c r="L241" i="471"/>
  <c r="L21" i="642"/>
  <c r="L24" i="642"/>
  <c r="L238" i="471"/>
  <c r="F9" i="643"/>
  <c r="L242" i="471"/>
  <c r="L18" i="642"/>
  <c r="F8" i="643"/>
  <c r="L239" i="471"/>
  <c r="F12" i="643"/>
  <c r="L244" i="471"/>
  <c r="L19" i="642"/>
  <c r="L23" i="642"/>
  <c r="X244" i="471"/>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L25" i="640"/>
  <c r="L221" i="471"/>
  <c r="L21" i="640"/>
  <c r="L225" i="471"/>
  <c r="F10" i="641"/>
  <c r="L226" i="471"/>
  <c r="L23" i="640"/>
  <c r="L26" i="640"/>
  <c r="L224" i="471"/>
  <c r="F13" i="641"/>
  <c r="L24" i="640"/>
  <c r="L20" i="640"/>
  <c r="X26" i="640"/>
  <c r="F9" i="641"/>
  <c r="L222" i="471"/>
  <c r="L223" i="471"/>
  <c r="X226" i="471"/>
  <c r="L220" i="471"/>
  <c r="F8" i="641"/>
  <c r="F12" i="641"/>
  <c r="F11" i="641"/>
  <c r="L22" i="640"/>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O10" i="628"/>
  <c r="O9" i="628"/>
  <c r="O8" i="628"/>
  <c r="O7" i="628"/>
  <c r="O17" i="630"/>
  <c r="P17" i="630" s="1"/>
  <c r="Q17" i="630" s="1"/>
  <c r="R17" i="630" s="1"/>
  <c r="S17" i="630" s="1"/>
  <c r="U17" i="630" s="1"/>
  <c r="V17" i="630" s="1"/>
  <c r="O10" i="630"/>
  <c r="O9" i="630"/>
  <c r="O8" i="630"/>
  <c r="O7" i="630"/>
  <c r="O10" i="629"/>
  <c r="O9" i="629"/>
  <c r="O8" i="629"/>
  <c r="O7" i="629"/>
  <c r="L197" i="471"/>
  <c r="F8" i="636"/>
  <c r="AC120" i="471"/>
  <c r="F10" i="637"/>
  <c r="L130" i="471"/>
  <c r="L143" i="471"/>
  <c r="L31" i="471"/>
  <c r="Y183" i="471"/>
  <c r="X91" i="471"/>
  <c r="L33" i="471"/>
  <c r="Y130" i="471"/>
  <c r="F13" i="635"/>
  <c r="X131" i="471"/>
  <c r="AH197" i="471"/>
  <c r="L54" i="471"/>
  <c r="L195" i="471"/>
  <c r="F10" i="634"/>
  <c r="F13" i="637"/>
  <c r="F8" i="634"/>
  <c r="F9" i="637"/>
  <c r="F8" i="635"/>
  <c r="L182" i="471"/>
  <c r="F9" i="634"/>
  <c r="L183" i="471"/>
  <c r="L161" i="471"/>
  <c r="F8" i="637"/>
  <c r="F9" i="636"/>
  <c r="L144" i="471"/>
  <c r="L86" i="471"/>
  <c r="Y166" i="471"/>
  <c r="L127" i="471"/>
  <c r="L164" i="471"/>
  <c r="F10" i="635"/>
  <c r="L120" i="471"/>
  <c r="F13" i="634"/>
  <c r="L73" i="471"/>
  <c r="L103" i="471"/>
  <c r="F11" i="639"/>
  <c r="L52" i="471"/>
  <c r="L131" i="471"/>
  <c r="L194" i="471"/>
  <c r="F11" i="637"/>
  <c r="F11" i="638"/>
  <c r="F13" i="638"/>
  <c r="F11" i="635"/>
  <c r="F8" i="638"/>
  <c r="L55" i="471"/>
  <c r="L166" i="471"/>
  <c r="L167" i="471"/>
  <c r="F11" i="636"/>
  <c r="L71" i="471"/>
  <c r="X167" i="471"/>
  <c r="L179" i="471"/>
  <c r="F9" i="638"/>
  <c r="F10" i="636"/>
  <c r="F12" i="637"/>
  <c r="F10" i="638"/>
  <c r="F13" i="636"/>
  <c r="L32" i="471"/>
  <c r="F12" i="638"/>
  <c r="L91" i="471"/>
  <c r="L128" i="471"/>
  <c r="L50" i="471"/>
  <c r="L181" i="471"/>
  <c r="L53" i="471"/>
  <c r="AC109" i="471"/>
  <c r="F8" i="639"/>
  <c r="X37" i="471"/>
  <c r="Y148" i="471"/>
  <c r="F13" i="639"/>
  <c r="X149" i="471"/>
  <c r="F9" i="639"/>
  <c r="L145" i="471"/>
  <c r="L49" i="471"/>
  <c r="F11" i="634"/>
  <c r="AD108" i="471"/>
  <c r="L67" i="471"/>
  <c r="L85" i="471"/>
  <c r="F12" i="635"/>
  <c r="L165" i="471"/>
  <c r="L146" i="471"/>
  <c r="L106" i="471"/>
  <c r="L109" i="471"/>
  <c r="L180" i="471"/>
  <c r="L126" i="471"/>
  <c r="L104" i="471"/>
  <c r="L148" i="471"/>
  <c r="L51" i="471"/>
  <c r="L196" i="471"/>
  <c r="L70" i="471"/>
  <c r="L163" i="471"/>
  <c r="F12" i="636"/>
  <c r="F12" i="634"/>
  <c r="L110" i="471"/>
  <c r="F12" i="639"/>
  <c r="L34" i="471"/>
  <c r="L125" i="471"/>
  <c r="L193" i="471"/>
  <c r="X55" i="471"/>
  <c r="L105" i="471"/>
  <c r="L69" i="471"/>
  <c r="L35" i="471"/>
  <c r="F9" i="635"/>
  <c r="L37" i="471"/>
  <c r="L88" i="471"/>
  <c r="L90" i="471"/>
  <c r="L72" i="471"/>
  <c r="L162" i="471"/>
  <c r="L149" i="471"/>
  <c r="AC110" i="471"/>
  <c r="X73" i="471"/>
  <c r="L87" i="471"/>
  <c r="L108" i="471"/>
  <c r="L68" i="471"/>
  <c r="L36" i="471"/>
  <c r="F10" i="639"/>
  <c r="Y90" i="471"/>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2" i="625"/>
  <c r="X24" i="624"/>
  <c r="L22" i="624"/>
  <c r="L24" i="624"/>
  <c r="L24" i="625"/>
  <c r="L20" i="624"/>
  <c r="L24" i="626"/>
  <c r="L19" i="625"/>
  <c r="L23" i="626"/>
  <c r="L22" i="626"/>
  <c r="L18" i="624"/>
  <c r="L21" i="625"/>
  <c r="L20" i="625"/>
  <c r="L25" i="626"/>
  <c r="L23" i="625"/>
  <c r="L23" i="624"/>
  <c r="L26" i="626"/>
  <c r="X24" i="625"/>
  <c r="X26" i="626"/>
  <c r="L21" i="624"/>
  <c r="L18" i="625"/>
  <c r="L20" i="626"/>
  <c r="L21" i="626"/>
  <c r="L19" i="624"/>
  <c r="V19" i="626" l="1"/>
  <c r="W19" i="626" s="1"/>
  <c r="V17" i="625"/>
  <c r="W17" i="625" s="1"/>
  <c r="V17" i="624"/>
  <c r="W17" i="624" s="1"/>
  <c r="Q25" i="631"/>
  <c r="Z24" i="631"/>
  <c r="AA23" i="631"/>
  <c r="O17" i="631"/>
  <c r="P17" i="631" s="1"/>
  <c r="Q17" i="631" s="1"/>
  <c r="R17" i="631" s="1"/>
  <c r="S17" i="631" s="1"/>
  <c r="Q25" i="630"/>
  <c r="Z24" i="630"/>
  <c r="W17" i="630"/>
  <c r="L23" i="631"/>
  <c r="L19" i="630"/>
  <c r="L22" i="631"/>
  <c r="L19" i="631"/>
  <c r="L20" i="631"/>
  <c r="L18" i="631"/>
  <c r="Y23" i="631"/>
  <c r="L21" i="631"/>
  <c r="L24" i="630"/>
  <c r="L21" i="630"/>
  <c r="Y23" i="630"/>
  <c r="L18" i="630"/>
  <c r="L20" i="630"/>
  <c r="X24" i="631"/>
  <c r="X24" i="630"/>
  <c r="L24" i="631"/>
  <c r="L23" i="630"/>
  <c r="U17" i="631" l="1"/>
  <c r="Q25" i="629"/>
  <c r="Z24" i="629"/>
  <c r="O17" i="629"/>
  <c r="P17" i="629" s="1"/>
  <c r="Q17" i="629" s="1"/>
  <c r="R17" i="629" s="1"/>
  <c r="AF26" i="628"/>
  <c r="V25" i="628"/>
  <c r="AE24" i="628"/>
  <c r="V24" i="628"/>
  <c r="O17" i="628"/>
  <c r="P17" i="628" s="1"/>
  <c r="Q17" i="628" s="1"/>
  <c r="R17" i="628" s="1"/>
  <c r="S17" i="628" s="1"/>
  <c r="T17" i="628" s="1"/>
  <c r="U17" i="628" s="1"/>
  <c r="V17" i="628" s="1"/>
  <c r="W17" i="628" s="1"/>
  <c r="L19" i="629"/>
  <c r="E2" i="437"/>
  <c r="L23" i="628"/>
  <c r="L19" i="628"/>
  <c r="L23" i="629"/>
  <c r="X24" i="629"/>
  <c r="L24" i="629"/>
  <c r="AD23" i="628"/>
  <c r="AC24" i="628"/>
  <c r="L18" i="628"/>
  <c r="L25" i="628"/>
  <c r="L18" i="629"/>
  <c r="L20" i="628"/>
  <c r="L24" i="628"/>
  <c r="L21" i="629"/>
  <c r="L21" i="628"/>
  <c r="AC25" i="628"/>
  <c r="L20" i="629"/>
  <c r="Y23" i="629"/>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338" i="471"/>
  <c r="F12" i="614"/>
  <c r="F8" i="622"/>
  <c r="F13" i="618"/>
  <c r="M297" i="471"/>
  <c r="M307" i="471"/>
  <c r="F11" i="616"/>
  <c r="F12" i="622"/>
  <c r="F10" i="617"/>
  <c r="M302" i="471"/>
  <c r="F9" i="617"/>
  <c r="F9" i="616"/>
  <c r="F10" i="622"/>
  <c r="F10" i="616"/>
  <c r="F341" i="471"/>
  <c r="F8" i="617"/>
  <c r="F13" i="622"/>
  <c r="F11" i="622"/>
  <c r="F12" i="618"/>
  <c r="F11" i="618"/>
  <c r="F9" i="618"/>
  <c r="F12" i="617"/>
  <c r="F9" i="614"/>
  <c r="F8" i="614"/>
  <c r="F8" i="616"/>
  <c r="F11" i="617"/>
  <c r="F11" i="614"/>
  <c r="F13" i="614"/>
  <c r="F337" i="471"/>
  <c r="F13" i="617"/>
  <c r="F9" i="622"/>
  <c r="F340" i="471"/>
  <c r="F10" i="614"/>
  <c r="F342" i="471"/>
  <c r="F10" i="618"/>
  <c r="F12" i="616"/>
  <c r="F13" i="616"/>
  <c r="F339" i="471"/>
  <c r="F8" i="618"/>
</calcChain>
</file>

<file path=xl/sharedStrings.xml><?xml version="1.0" encoding="utf-8"?>
<sst xmlns="http://schemas.openxmlformats.org/spreadsheetml/2006/main" count="6652" uniqueCount="3423">
  <si>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</si>
  <si>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</si>
  <si>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</si>
  <si>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</si>
  <si>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</si>
  <si>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</si>
  <si>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</si>
  <si>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</si>
  <si>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</si>
  <si>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</si>
  <si>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</si>
  <si>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</si>
  <si>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</si>
  <si>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</si>
  <si>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</si>
  <si>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</si>
  <si>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</si>
  <si>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</si>
  <si>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</si>
  <si>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</si>
  <si>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</si>
  <si>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</si>
  <si>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</si>
  <si>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</si>
  <si>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</si>
  <si>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</si>
  <si>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</si>
  <si>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</si>
  <si>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</si>
  <si>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</si>
  <si>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</si>
  <si>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</si>
  <si>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</si>
  <si>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</si>
  <si>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</si>
  <si>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</si>
  <si>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</si>
  <si>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</si>
  <si>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</si>
  <si>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</si>
  <si>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</si>
  <si>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</si>
  <si>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</si>
  <si>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</si>
  <si>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</si>
  <si>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</si>
  <si>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</si>
  <si>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</si>
  <si>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</si>
  <si>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</si>
  <si>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</si>
  <si>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</si>
  <si>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</si>
  <si>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</si>
  <si>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</si>
  <si>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</si>
  <si>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</si>
  <si>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</si>
  <si>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</si>
  <si>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</si>
  <si>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</si>
  <si>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</si>
  <si>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</si>
  <si>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</si>
  <si>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</si>
  <si>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</si>
  <si>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</si>
  <si>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</si>
  <si>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</si>
  <si>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</si>
  <si>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</si>
  <si>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</si>
  <si>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</si>
  <si>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</si>
  <si>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</si>
  <si>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</si>
  <si>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</si>
  <si>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</si>
  <si>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</si>
  <si>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</si>
  <si>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</si>
  <si>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</si>
  <si>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</si>
  <si>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</si>
  <si>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</si>
  <si>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</si>
  <si>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</si>
  <si>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</si>
  <si>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</si>
  <si>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</si>
  <si>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</si>
  <si>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</si>
  <si>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</si>
  <si>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</si>
  <si>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</si>
  <si>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</si>
  <si>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</si>
  <si>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</si>
  <si>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</si>
  <si>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</si>
  <si>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</si>
  <si>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</si>
  <si>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</si>
  <si>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</si>
  <si>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</si>
  <si>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</si>
  <si>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</si>
  <si>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</si>
  <si>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</si>
  <si>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</si>
  <si>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</si>
  <si>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</si>
  <si>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</si>
  <si>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</si>
  <si>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</si>
  <si>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</si>
  <si>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</si>
  <si>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</si>
  <si>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</si>
  <si>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</si>
  <si>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</si>
  <si>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</si>
  <si>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</si>
  <si>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</si>
  <si>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</si>
  <si>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</si>
  <si>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</si>
  <si>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</si>
  <si>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</si>
  <si>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</si>
  <si>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</si>
  <si>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</si>
  <si>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</si>
  <si>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</si>
  <si>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</si>
  <si>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</si>
  <si>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</si>
  <si>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</si>
  <si>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</si>
  <si>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</si>
  <si>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</si>
  <si>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</si>
  <si>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</si>
  <si>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</si>
  <si>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</si>
  <si>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</si>
  <si>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</si>
  <si>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</si>
  <si>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</si>
  <si>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</si>
  <si>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</si>
  <si>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</si>
  <si>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</si>
  <si>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</si>
  <si>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</si>
  <si>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</si>
  <si>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</si>
  <si>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</si>
  <si>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</si>
  <si>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</si>
  <si>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</si>
  <si>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</si>
  <si>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</si>
  <si>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</si>
  <si>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</si>
  <si>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</si>
  <si>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</si>
  <si>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</si>
  <si>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</si>
  <si>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</si>
  <si>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</si>
  <si>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</si>
  <si>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</si>
  <si>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</si>
  <si>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</si>
  <si>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</si>
  <si>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</si>
  <si>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</si>
  <si>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</si>
  <si>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</si>
  <si>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</si>
  <si>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</si>
  <si>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</si>
  <si>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</si>
  <si>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</si>
  <si>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</si>
  <si>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</si>
  <si>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</si>
  <si>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</si>
  <si>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</si>
  <si>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</si>
  <si>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</si>
  <si>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</si>
  <si>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</si>
  <si>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</si>
  <si>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</si>
  <si>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</si>
  <si>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</si>
  <si>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</si>
  <si>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</si>
  <si>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</si>
  <si>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</si>
  <si>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</si>
  <si>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</si>
  <si>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</si>
  <si>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</si>
  <si>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</si>
  <si>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</si>
  <si>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</si>
  <si>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</si>
  <si>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</si>
  <si>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</si>
  <si>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</si>
  <si>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</si>
  <si>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</si>
  <si>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</si>
  <si>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</si>
  <si>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</si>
  <si>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</si>
  <si>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</si>
  <si>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</si>
  <si>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</si>
  <si>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</si>
  <si>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</si>
  <si>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</si>
  <si>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</si>
  <si>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</si>
  <si>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</si>
  <si>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</si>
  <si>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</si>
  <si>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</si>
  <si>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</si>
  <si>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</si>
  <si>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</si>
  <si>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</si>
  <si>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</si>
  <si>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</si>
  <si>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</si>
  <si>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</si>
  <si>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</si>
  <si>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</si>
  <si>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</si>
  <si>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</si>
  <si>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</si>
  <si>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</si>
  <si>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</si>
  <si>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</si>
  <si>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</si>
  <si>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</si>
  <si>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</si>
  <si>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</si>
  <si>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</si>
  <si>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</si>
  <si>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</si>
  <si>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</si>
  <si>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</si>
  <si>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</si>
  <si>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</si>
  <si>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</si>
  <si>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</si>
  <si>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</si>
  <si>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</si>
  <si>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</si>
  <si>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</si>
  <si>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</si>
  <si>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</si>
  <si>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</si>
  <si>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</si>
  <si>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</si>
  <si>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</si>
  <si>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</si>
  <si>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</si>
  <si>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</si>
  <si>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</si>
  <si>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</si>
  <si>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</si>
  <si>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</si>
  <si>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</si>
  <si>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</si>
  <si>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</si>
  <si>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</si>
  <si>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</si>
  <si>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</si>
  <si>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</si>
  <si>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</si>
  <si>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</si>
  <si>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</si>
  <si>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</si>
  <si>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</si>
  <si>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</si>
  <si>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</si>
  <si>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</si>
  <si>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</si>
  <si>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</si>
  <si>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</si>
  <si>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</si>
  <si>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</si>
  <si>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</si>
  <si>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</si>
  <si>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</si>
  <si>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</si>
  <si>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</si>
  <si>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</si>
  <si>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</si>
  <si>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</si>
  <si>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</si>
  <si>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</si>
  <si>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</si>
  <si>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</si>
  <si>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</si>
  <si>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</si>
  <si>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</si>
  <si>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</si>
  <si>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</si>
  <si>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</si>
  <si>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</si>
  <si>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</si>
  <si>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</si>
  <si>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</si>
  <si>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</si>
  <si>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</si>
  <si>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</si>
  <si>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</si>
  <si>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</si>
  <si>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</si>
  <si>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</si>
  <si>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</si>
  <si>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</si>
  <si>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</si>
  <si>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</si>
  <si>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</si>
  <si>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</si>
  <si>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</si>
  <si>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</si>
  <si>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</si>
  <si>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</si>
  <si>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</si>
  <si>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</si>
  <si>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</si>
  <si>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</si>
  <si>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</si>
  <si>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</si>
  <si>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</si>
  <si>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</si>
  <si>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</si>
  <si>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</si>
  <si>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</si>
  <si>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</si>
  <si>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</si>
  <si>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</si>
  <si>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</si>
  <si>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</si>
  <si>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</si>
  <si>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</si>
  <si>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</si>
  <si>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</si>
  <si>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</si>
  <si>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</si>
  <si>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</si>
  <si>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</si>
  <si>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</si>
  <si>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</si>
  <si>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</si>
  <si>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</si>
  <si>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</si>
  <si>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</si>
  <si>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</si>
  <si>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</si>
  <si>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</si>
  <si>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</si>
  <si>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</si>
  <si>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</si>
  <si>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</si>
  <si>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</si>
  <si>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</si>
  <si>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</si>
  <si>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</si>
  <si>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</si>
  <si>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</si>
  <si>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</si>
  <si>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</si>
  <si>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</si>
  <si>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</si>
  <si>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</si>
  <si>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</si>
  <si>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</si>
  <si>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</si>
  <si>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</si>
  <si>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</si>
  <si>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</si>
  <si>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</si>
  <si>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</si>
  <si>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</si>
  <si>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</si>
  <si>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</si>
  <si>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</si>
  <si>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</si>
  <si>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</si>
  <si>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</si>
  <si>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</si>
  <si>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</si>
  <si>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</si>
  <si>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</si>
  <si>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</si>
  <si>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</si>
  <si>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</si>
  <si>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</si>
  <si>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</si>
  <si>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</si>
  <si>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</si>
  <si>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</si>
  <si>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</si>
  <si>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</si>
  <si>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</si>
  <si>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</si>
  <si>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</si>
  <si>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</si>
  <si>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</si>
  <si>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</si>
  <si>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</si>
  <si>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</si>
  <si>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</si>
  <si>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</si>
  <si>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</si>
  <si>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</si>
  <si>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</si>
  <si>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</si>
  <si>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</si>
  <si>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</si>
  <si>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</si>
  <si>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</si>
  <si>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</si>
  <si>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</si>
  <si>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</si>
  <si>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</si>
  <si>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</si>
  <si>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</si>
  <si>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</si>
  <si>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</si>
  <si>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</si>
  <si>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</si>
  <si>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</si>
  <si>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</si>
  <si>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</si>
  <si>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</si>
  <si>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</si>
  <si>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</si>
  <si>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</si>
  <si>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</si>
  <si>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</si>
  <si>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</si>
  <si>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</si>
  <si>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</si>
  <si>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</si>
  <si>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</si>
  <si>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</si>
  <si>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</si>
  <si>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</si>
  <si>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</si>
  <si>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</si>
  <si>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</si>
  <si>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</si>
  <si>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</si>
  <si>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</si>
  <si>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</si>
  <si>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</si>
  <si>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</si>
  <si>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</si>
  <si>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</si>
  <si>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</si>
  <si>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</si>
  <si>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</si>
  <si>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</si>
  <si>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</si>
  <si>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</si>
  <si>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</si>
  <si>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</si>
  <si>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</si>
  <si>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</si>
  <si>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</si>
  <si>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</si>
  <si>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</si>
  <si>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</si>
  <si>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</si>
  <si>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</si>
  <si>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</si>
  <si>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</si>
  <si>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</si>
  <si>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</si>
  <si>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</si>
  <si>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</si>
  <si>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</si>
  <si>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</si>
  <si>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</si>
  <si>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</si>
  <si>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</si>
  <si>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</si>
  <si>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</si>
  <si>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</si>
  <si>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</si>
  <si>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</si>
  <si>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</si>
  <si>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</si>
  <si>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</si>
  <si>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</si>
  <si>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</si>
  <si>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</si>
  <si>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</si>
  <si>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</si>
  <si>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</si>
  <si>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</si>
  <si>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</si>
  <si>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</si>
  <si>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</si>
  <si>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</si>
  <si>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</si>
  <si>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</si>
  <si>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</si>
  <si>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</si>
  <si>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</si>
  <si>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</si>
  <si>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</si>
  <si>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</si>
  <si>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</si>
  <si>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</si>
  <si>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</si>
  <si>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</si>
  <si>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</si>
  <si>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</si>
  <si>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</si>
  <si>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</si>
  <si>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</si>
  <si>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</si>
  <si>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</si>
  <si>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</si>
  <si>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</si>
  <si>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</si>
  <si>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</si>
  <si>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</si>
  <si>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</si>
  <si>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</si>
  <si>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</si>
  <si>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</si>
  <si>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</si>
  <si>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</si>
  <si>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</si>
  <si>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</si>
  <si>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</si>
  <si>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</si>
  <si>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</si>
  <si>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</si>
  <si>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</si>
  <si>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</si>
  <si>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</si>
  <si>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</si>
  <si>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</si>
  <si>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</si>
  <si>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</si>
  <si>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</si>
  <si>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</si>
  <si>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</si>
  <si>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</si>
  <si>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</si>
  <si>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</si>
  <si>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</si>
  <si>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</si>
  <si>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</si>
  <si>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</si>
  <si>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</si>
  <si>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</si>
  <si>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</si>
  <si>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</si>
  <si>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</si>
  <si>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</si>
  <si>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</si>
  <si>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</si>
  <si>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</si>
  <si>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</si>
  <si>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</si>
  <si>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</si>
  <si>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</si>
  <si>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</si>
  <si>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</si>
  <si>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</si>
  <si>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</si>
  <si>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</si>
  <si>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</si>
  <si>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</si>
  <si>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</si>
  <si>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</si>
  <si>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</si>
  <si>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</si>
  <si>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</si>
  <si>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</si>
  <si>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</si>
  <si>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</si>
  <si>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</si>
  <si>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</si>
  <si>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</si>
  <si>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</si>
  <si>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</si>
  <si>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</si>
  <si>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</si>
  <si>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</si>
  <si>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</si>
  <si>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</si>
  <si>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</si>
  <si>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</si>
  <si>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</si>
  <si>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</si>
  <si>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</si>
  <si>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</si>
  <si>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</si>
  <si>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</si>
  <si>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</si>
  <si>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</si>
  <si>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</si>
  <si>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</si>
  <si>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</si>
  <si>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</si>
  <si>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</si>
  <si>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</si>
  <si>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</si>
  <si>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</si>
  <si>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</si>
  <si>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</si>
  <si>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</si>
  <si>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</si>
  <si>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</si>
  <si>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</si>
  <si>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</si>
  <si>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</si>
  <si>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</si>
  <si>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</si>
  <si>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</si>
  <si>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</si>
  <si>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</si>
  <si>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</si>
  <si>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</si>
  <si>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</si>
  <si>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</si>
  <si>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</si>
  <si>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</si>
  <si>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</si>
  <si>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</si>
  <si>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</si>
  <si>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</si>
  <si>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</si>
  <si>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</si>
  <si>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</si>
  <si>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</si>
  <si>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</si>
  <si>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</si>
  <si>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</si>
  <si>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</si>
  <si>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</si>
  <si>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</si>
  <si>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</si>
  <si>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</si>
  <si>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</si>
  <si>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</si>
  <si>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</si>
  <si>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</si>
  <si>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</si>
  <si>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</si>
  <si>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</si>
  <si>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</si>
  <si>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</si>
  <si>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</si>
  <si>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</si>
  <si>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</si>
  <si>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</si>
  <si>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</si>
  <si>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</si>
  <si>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</si>
  <si>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</si>
  <si>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</si>
  <si>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</si>
  <si>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</si>
  <si>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</si>
  <si>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</si>
  <si>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</si>
  <si>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</si>
  <si>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</si>
  <si>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</si>
  <si>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</si>
  <si>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</si>
  <si>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</si>
  <si>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</si>
  <si>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</si>
  <si>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</si>
  <si>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</si>
  <si>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</si>
  <si>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</si>
  <si>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</si>
  <si>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</si>
  <si>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</si>
  <si>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</si>
  <si>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</si>
  <si>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</si>
  <si>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</si>
  <si>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</si>
  <si>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</si>
  <si>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</si>
  <si>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</si>
  <si>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</si>
  <si>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</si>
  <si>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</si>
  <si>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</si>
  <si>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</si>
  <si>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</si>
  <si>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</si>
  <si>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</si>
  <si>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</si>
  <si>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</si>
  <si>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</si>
  <si>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</si>
  <si>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</si>
  <si>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</si>
  <si>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</si>
  <si>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</si>
  <si>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</si>
  <si>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</si>
  <si>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</si>
  <si>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</si>
  <si>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</si>
  <si>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</si>
  <si>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</si>
  <si>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</si>
  <si>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</si>
  <si>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</si>
  <si>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</si>
  <si>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</si>
  <si>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</si>
  <si>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</si>
  <si>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</si>
  <si>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</si>
  <si>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</si>
  <si>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</si>
  <si>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</si>
  <si>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</si>
  <si>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</si>
  <si>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</si>
  <si>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</si>
  <si>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</si>
  <si>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</si>
  <si>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</si>
  <si>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</si>
  <si>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</si>
  <si>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</si>
  <si>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</si>
  <si>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</si>
  <si>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</si>
  <si>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</si>
  <si>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</si>
  <si>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</si>
  <si>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</si>
  <si>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</si>
  <si>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</si>
  <si>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</si>
  <si>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</si>
  <si>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</si>
  <si>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</si>
  <si>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</si>
  <si>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</si>
  <si>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</si>
  <si>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</si>
  <si>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</si>
  <si>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</si>
  <si>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</si>
  <si>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</si>
  <si>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</si>
  <si>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</si>
  <si>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</si>
  <si>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</si>
  <si>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Нет доступных обновлений для отчёта с кодом FAS.JKH.OPEN.INFO.PRICE.WARM!</t>
  </si>
  <si>
    <t>22.12.2020</t>
  </si>
  <si>
    <t>Агрызский муниципальный район</t>
  </si>
  <si>
    <t>92601000</t>
  </si>
  <si>
    <t>Азевское</t>
  </si>
  <si>
    <t>92601405</t>
  </si>
  <si>
    <t>Бимское</t>
  </si>
  <si>
    <t>92601410</t>
  </si>
  <si>
    <t>Город Агрыз</t>
  </si>
  <si>
    <t>92601101</t>
  </si>
  <si>
    <t>Девятернинское</t>
  </si>
  <si>
    <t>92601425</t>
  </si>
  <si>
    <t>Иж-Бобьинское</t>
  </si>
  <si>
    <t>92601430</t>
  </si>
  <si>
    <t>Исенбаевское</t>
  </si>
  <si>
    <t>92601435</t>
  </si>
  <si>
    <t>Кадряковское</t>
  </si>
  <si>
    <t>92601438</t>
  </si>
  <si>
    <t>Кадыбашское</t>
  </si>
  <si>
    <t>92601440</t>
  </si>
  <si>
    <t>Кичкетанское</t>
  </si>
  <si>
    <t>92601415</t>
  </si>
  <si>
    <t>Красноборское</t>
  </si>
  <si>
    <t>92601445</t>
  </si>
  <si>
    <t>Крындинское</t>
  </si>
  <si>
    <t>92601449</t>
  </si>
  <si>
    <t>Кудашевское</t>
  </si>
  <si>
    <t>92601454</t>
  </si>
  <si>
    <t>Кулегашское</t>
  </si>
  <si>
    <t>92601420</t>
  </si>
  <si>
    <t>Кучуковское</t>
  </si>
  <si>
    <t>92601458</t>
  </si>
  <si>
    <t>Новобизякинское</t>
  </si>
  <si>
    <t>92601463</t>
  </si>
  <si>
    <t>Салаушское</t>
  </si>
  <si>
    <t>92601468</t>
  </si>
  <si>
    <t>Сарсак-Омгинское</t>
  </si>
  <si>
    <t>92601472</t>
  </si>
  <si>
    <t>Старосляковское</t>
  </si>
  <si>
    <t>92601477</t>
  </si>
  <si>
    <t>Старочекалдинское</t>
  </si>
  <si>
    <t>92601481</t>
  </si>
  <si>
    <t>Табарлинское</t>
  </si>
  <si>
    <t>92601486</t>
  </si>
  <si>
    <t>Терсинское</t>
  </si>
  <si>
    <t>92601491</t>
  </si>
  <si>
    <t>Шаршадинское</t>
  </si>
  <si>
    <t>92601496</t>
  </si>
  <si>
    <t>Азнакаевский муниципальный район</t>
  </si>
  <si>
    <t>92602000</t>
  </si>
  <si>
    <t>Агерзинское</t>
  </si>
  <si>
    <t>92602404</t>
  </si>
  <si>
    <t>Алькеевское</t>
  </si>
  <si>
    <t>92602408</t>
  </si>
  <si>
    <t>Асеевское</t>
  </si>
  <si>
    <t>92602412</t>
  </si>
  <si>
    <t>Балтачевское</t>
  </si>
  <si>
    <t>92602416</t>
  </si>
  <si>
    <t>Бирючевское</t>
  </si>
  <si>
    <t>92602418</t>
  </si>
  <si>
    <t>Вахитовское</t>
  </si>
  <si>
    <t>92602420</t>
  </si>
  <si>
    <t>Верхнестярлинское</t>
  </si>
  <si>
    <t>92602424</t>
  </si>
  <si>
    <t>Город Азнакаево</t>
  </si>
  <si>
    <t>92602101</t>
  </si>
  <si>
    <t>Ильбяковское</t>
  </si>
  <si>
    <t>92602427</t>
  </si>
  <si>
    <t>Какре-Елгинское</t>
  </si>
  <si>
    <t>92602428</t>
  </si>
  <si>
    <t>Карамалинское</t>
  </si>
  <si>
    <t>92602432</t>
  </si>
  <si>
    <t>Мальбагушское</t>
  </si>
  <si>
    <t>92602436</t>
  </si>
  <si>
    <t>Масягутовское</t>
  </si>
  <si>
    <t>92602440</t>
  </si>
  <si>
    <t>Микулинское</t>
  </si>
  <si>
    <t>92602444</t>
  </si>
  <si>
    <t>Сапеевское</t>
  </si>
  <si>
    <t>92602448</t>
  </si>
  <si>
    <t>Сарлинское</t>
  </si>
  <si>
    <t>92602452</t>
  </si>
  <si>
    <t>Сухояшское</t>
  </si>
  <si>
    <t>92602456</t>
  </si>
  <si>
    <t>Татарско-Шуганское</t>
  </si>
  <si>
    <t>92602458</t>
  </si>
  <si>
    <t>Тойкинское</t>
  </si>
  <si>
    <t>92602459</t>
  </si>
  <si>
    <t>Тумутукское</t>
  </si>
  <si>
    <t>92602460</t>
  </si>
  <si>
    <t>Уразаевское</t>
  </si>
  <si>
    <t>92602462</t>
  </si>
  <si>
    <t>Урманаевское</t>
  </si>
  <si>
    <t>92602464</t>
  </si>
  <si>
    <t>Урсаевское</t>
  </si>
  <si>
    <t>92602468</t>
  </si>
  <si>
    <t>Учаллинское</t>
  </si>
  <si>
    <t>92602472</t>
  </si>
  <si>
    <t>Чалпинское</t>
  </si>
  <si>
    <t>92602476</t>
  </si>
  <si>
    <t>Чемодуровское</t>
  </si>
  <si>
    <t>92602480</t>
  </si>
  <si>
    <t>Чубар-Абдулловское</t>
  </si>
  <si>
    <t>92602484</t>
  </si>
  <si>
    <t>поселок городского типа Актюбинский</t>
  </si>
  <si>
    <t>92602157</t>
  </si>
  <si>
    <t>Аксубаевский муниципальный район</t>
  </si>
  <si>
    <t>92604000</t>
  </si>
  <si>
    <t>Беловское</t>
  </si>
  <si>
    <t>92604410</t>
  </si>
  <si>
    <t>Емелькинское</t>
  </si>
  <si>
    <t>92604413</t>
  </si>
  <si>
    <t>Карасинское</t>
  </si>
  <si>
    <t>92604414</t>
  </si>
  <si>
    <t>Кривоозерское</t>
  </si>
  <si>
    <t>92604415</t>
  </si>
  <si>
    <t>Мюдовское</t>
  </si>
  <si>
    <t>92604420</t>
  </si>
  <si>
    <t>Новоаксубаевское</t>
  </si>
  <si>
    <t>92604425</t>
  </si>
  <si>
    <t>Новоибрайкинское</t>
  </si>
  <si>
    <t>92604430</t>
  </si>
  <si>
    <t>Новокиреметское</t>
  </si>
  <si>
    <t>92604435</t>
  </si>
  <si>
    <t>Саврушское</t>
  </si>
  <si>
    <t>92604445</t>
  </si>
  <si>
    <t>Староибрайкинское</t>
  </si>
  <si>
    <t>92604450</t>
  </si>
  <si>
    <t>Староильдеряковское</t>
  </si>
  <si>
    <t>92604455</t>
  </si>
  <si>
    <t>Старокиреметское</t>
  </si>
  <si>
    <t>92604460</t>
  </si>
  <si>
    <t>Старокиязлинское</t>
  </si>
  <si>
    <t>92604465</t>
  </si>
  <si>
    <t>Старотатарско-Адамское</t>
  </si>
  <si>
    <t>92604468</t>
  </si>
  <si>
    <t>Старотимошкинское</t>
  </si>
  <si>
    <t>92604470</t>
  </si>
  <si>
    <t>Староузеевское</t>
  </si>
  <si>
    <t>92604475</t>
  </si>
  <si>
    <t>Сунчелеевское</t>
  </si>
  <si>
    <t>92604480</t>
  </si>
  <si>
    <t>Трудолюбовское</t>
  </si>
  <si>
    <t>92604485</t>
  </si>
  <si>
    <t>Урмандеевское</t>
  </si>
  <si>
    <t>92604490</t>
  </si>
  <si>
    <t>Щербенское</t>
  </si>
  <si>
    <t>92604493</t>
  </si>
  <si>
    <t>поселок городского типа Аксубаево</t>
  </si>
  <si>
    <t>92604151</t>
  </si>
  <si>
    <t>Актанышский муниципальный район</t>
  </si>
  <si>
    <t>92605000</t>
  </si>
  <si>
    <t>Аишевское</t>
  </si>
  <si>
    <t>92605402</t>
  </si>
  <si>
    <t>Аккузовское</t>
  </si>
  <si>
    <t>92605404</t>
  </si>
  <si>
    <t>Актанышбашское</t>
  </si>
  <si>
    <t>92605408</t>
  </si>
  <si>
    <t>Актанышское</t>
  </si>
  <si>
    <t>92605409</t>
  </si>
  <si>
    <t>Атясевское</t>
  </si>
  <si>
    <t>92605411</t>
  </si>
  <si>
    <t>Верхнеяхшеевское</t>
  </si>
  <si>
    <t>92605415</t>
  </si>
  <si>
    <t>Казкеевское</t>
  </si>
  <si>
    <t>92605419</t>
  </si>
  <si>
    <t>Кировское</t>
  </si>
  <si>
    <t>92605423</t>
  </si>
  <si>
    <t>Кузякинское</t>
  </si>
  <si>
    <t>92605427</t>
  </si>
  <si>
    <t>Масадинское</t>
  </si>
  <si>
    <t>92605438</t>
  </si>
  <si>
    <t>Новоалимовское</t>
  </si>
  <si>
    <t>92605434</t>
  </si>
  <si>
    <t>Поисевское</t>
  </si>
  <si>
    <t>92605441</t>
  </si>
  <si>
    <t>Староаймановское</t>
  </si>
  <si>
    <t>92605445</t>
  </si>
  <si>
    <t>Старобайсаровское</t>
  </si>
  <si>
    <t>92605448</t>
  </si>
  <si>
    <t>Старобугадинское</t>
  </si>
  <si>
    <t>92605451</t>
  </si>
  <si>
    <t>Старокурмашевское</t>
  </si>
  <si>
    <t>92605454</t>
  </si>
  <si>
    <t>Старосафаровское</t>
  </si>
  <si>
    <t>92605457</t>
  </si>
  <si>
    <t>Такталачукское</t>
  </si>
  <si>
    <t>92605464</t>
  </si>
  <si>
    <t>Татарско-Суксинское</t>
  </si>
  <si>
    <t>92605470</t>
  </si>
  <si>
    <t>Татарско-Ямалинское</t>
  </si>
  <si>
    <t>92605473</t>
  </si>
  <si>
    <t>Тлякеевское</t>
  </si>
  <si>
    <t>92605477</t>
  </si>
  <si>
    <t>Тюковское</t>
  </si>
  <si>
    <t>92605481</t>
  </si>
  <si>
    <t>92605430</t>
  </si>
  <si>
    <t>Усинское</t>
  </si>
  <si>
    <t>92605432</t>
  </si>
  <si>
    <t>Чалманаратское</t>
  </si>
  <si>
    <t>92605485</t>
  </si>
  <si>
    <t>Чуракаевское</t>
  </si>
  <si>
    <t>92605493</t>
  </si>
  <si>
    <t>Алексеевский муниципальный район</t>
  </si>
  <si>
    <t>92606000</t>
  </si>
  <si>
    <t>Билярское</t>
  </si>
  <si>
    <t>92606405</t>
  </si>
  <si>
    <t>Большеполянское</t>
  </si>
  <si>
    <t>92606410</t>
  </si>
  <si>
    <t>Большетиганское</t>
  </si>
  <si>
    <t>92606415</t>
  </si>
  <si>
    <t>Бутлеровское</t>
  </si>
  <si>
    <t>92606420</t>
  </si>
  <si>
    <t>Войкинское</t>
  </si>
  <si>
    <t>92606425</t>
  </si>
  <si>
    <t>Ерыклинское</t>
  </si>
  <si>
    <t>92606435</t>
  </si>
  <si>
    <t>Куркульское</t>
  </si>
  <si>
    <t>92606440</t>
  </si>
  <si>
    <t>Курналинское</t>
  </si>
  <si>
    <t>92606442</t>
  </si>
  <si>
    <t>Лебединское</t>
  </si>
  <si>
    <t>92606445</t>
  </si>
  <si>
    <t>Лебяжинское</t>
  </si>
  <si>
    <t>92606450</t>
  </si>
  <si>
    <t>Левашевское</t>
  </si>
  <si>
    <t>92606455</t>
  </si>
  <si>
    <t>Майнское</t>
  </si>
  <si>
    <t>92606460</t>
  </si>
  <si>
    <t>Подлесно-Шенталинское</t>
  </si>
  <si>
    <t>92606470</t>
  </si>
  <si>
    <t>Родниковское</t>
  </si>
  <si>
    <t>92606475</t>
  </si>
  <si>
    <t>Ромодановское</t>
  </si>
  <si>
    <t>92606476</t>
  </si>
  <si>
    <t>Сахаровское</t>
  </si>
  <si>
    <t>92606478</t>
  </si>
  <si>
    <t>Среднетиганское</t>
  </si>
  <si>
    <t>92606480</t>
  </si>
  <si>
    <t>Степношенталинское</t>
  </si>
  <si>
    <t>92606490</t>
  </si>
  <si>
    <t>Ялкынское</t>
  </si>
  <si>
    <t>92606495</t>
  </si>
  <si>
    <t>поселок городского типа Алексеевское</t>
  </si>
  <si>
    <t>92606151</t>
  </si>
  <si>
    <t>Алькеевский муниципальный район</t>
  </si>
  <si>
    <t>92607000</t>
  </si>
  <si>
    <t>Аппаковское</t>
  </si>
  <si>
    <t>92607404</t>
  </si>
  <si>
    <t>Базарно-Матакское</t>
  </si>
  <si>
    <t>92607408</t>
  </si>
  <si>
    <t>Борискинское</t>
  </si>
  <si>
    <t>92607412</t>
  </si>
  <si>
    <t>Верхнеколчуринское</t>
  </si>
  <si>
    <t>92607416</t>
  </si>
  <si>
    <t>Каргопольское</t>
  </si>
  <si>
    <t>92607420</t>
  </si>
  <si>
    <t>Кошкинское</t>
  </si>
  <si>
    <t>92607424</t>
  </si>
  <si>
    <t>Нижнеалькеевское</t>
  </si>
  <si>
    <t>92607428</t>
  </si>
  <si>
    <t>Нижнекачеевское</t>
  </si>
  <si>
    <t>92607432</t>
  </si>
  <si>
    <t>Новоургагарское</t>
  </si>
  <si>
    <t>92607440</t>
  </si>
  <si>
    <t>Салманское</t>
  </si>
  <si>
    <t>92607444</t>
  </si>
  <si>
    <t>Староалпаровское</t>
  </si>
  <si>
    <t>92607448</t>
  </si>
  <si>
    <t>Старокамкинское</t>
  </si>
  <si>
    <t>92607452</t>
  </si>
  <si>
    <t>Староматакское</t>
  </si>
  <si>
    <t>92607456</t>
  </si>
  <si>
    <t>Старосалмановское</t>
  </si>
  <si>
    <t>92607460</t>
  </si>
  <si>
    <t>Старохурадинское</t>
  </si>
  <si>
    <t>92607464</t>
  </si>
  <si>
    <t>Старочелнинское</t>
  </si>
  <si>
    <t>92607468</t>
  </si>
  <si>
    <t>Тяжбердинское</t>
  </si>
  <si>
    <t>92607470</t>
  </si>
  <si>
    <t>Чувашско-Бродское</t>
  </si>
  <si>
    <t>92607472</t>
  </si>
  <si>
    <t>Чувашско-Бурнаевское</t>
  </si>
  <si>
    <t>92607476</t>
  </si>
  <si>
    <t>Шибашинское</t>
  </si>
  <si>
    <t>92607484</t>
  </si>
  <si>
    <t>Юхмачинское</t>
  </si>
  <si>
    <t>92607488</t>
  </si>
  <si>
    <t>Альметьевский муниципальный район</t>
  </si>
  <si>
    <t>92608000</t>
  </si>
  <si>
    <t>Абдрахмановское</t>
  </si>
  <si>
    <t>92608403</t>
  </si>
  <si>
    <t>Альметьевское</t>
  </si>
  <si>
    <t>92608404</t>
  </si>
  <si>
    <t>92608424</t>
  </si>
  <si>
    <t>Багряж-Никольское</t>
  </si>
  <si>
    <t>92608406</t>
  </si>
  <si>
    <t>Бишмунчинское</t>
  </si>
  <si>
    <t>92608409</t>
  </si>
  <si>
    <t>92608412</t>
  </si>
  <si>
    <t>Бутинское</t>
  </si>
  <si>
    <t>92608413</t>
  </si>
  <si>
    <t>Васильевское</t>
  </si>
  <si>
    <t>92608416</t>
  </si>
  <si>
    <t>Верхнеакташское</t>
  </si>
  <si>
    <t>92608418</t>
  </si>
  <si>
    <t>Верхнемактаминское</t>
  </si>
  <si>
    <t>92608419</t>
  </si>
  <si>
    <t>Город Альметьевск</t>
  </si>
  <si>
    <t>92608101</t>
  </si>
  <si>
    <t>Елховское</t>
  </si>
  <si>
    <t>92608421</t>
  </si>
  <si>
    <t>Ерсубайкинское</t>
  </si>
  <si>
    <t>92608422</t>
  </si>
  <si>
    <t>Калейкинское</t>
  </si>
  <si>
    <t>92608427</t>
  </si>
  <si>
    <t>Кама-Исмагиловское</t>
  </si>
  <si>
    <t>92608428</t>
  </si>
  <si>
    <t>Кичуйское</t>
  </si>
  <si>
    <t>92608433</t>
  </si>
  <si>
    <t>Кичучатовское</t>
  </si>
  <si>
    <t>92608434</t>
  </si>
  <si>
    <t>Клементейкинское</t>
  </si>
  <si>
    <t>92608436</t>
  </si>
  <si>
    <t>Кузайкинское</t>
  </si>
  <si>
    <t>92608439</t>
  </si>
  <si>
    <t>Кульшариповское</t>
  </si>
  <si>
    <t>92608440</t>
  </si>
  <si>
    <t>Лесно-Калейкинское</t>
  </si>
  <si>
    <t>92608441</t>
  </si>
  <si>
    <t>Маметьевское</t>
  </si>
  <si>
    <t>92608442</t>
  </si>
  <si>
    <t>Миннибаевское</t>
  </si>
  <si>
    <t>92608445</t>
  </si>
  <si>
    <t>Нижнеабдулловское</t>
  </si>
  <si>
    <t>92608447</t>
  </si>
  <si>
    <t>Новокашировское</t>
  </si>
  <si>
    <t>92608448</t>
  </si>
  <si>
    <t>Новонадыровское</t>
  </si>
  <si>
    <t>92608451</t>
  </si>
  <si>
    <t>Новоникольское</t>
  </si>
  <si>
    <t>92608454</t>
  </si>
  <si>
    <t>Новотроицкое</t>
  </si>
  <si>
    <t>92608457</t>
  </si>
  <si>
    <t>Русско-Акташское</t>
  </si>
  <si>
    <t>92608459</t>
  </si>
  <si>
    <t>Сиренькинское</t>
  </si>
  <si>
    <t>92608430</t>
  </si>
  <si>
    <t>Старомихайловское</t>
  </si>
  <si>
    <t>92608460</t>
  </si>
  <si>
    <t>Старосуркинское</t>
  </si>
  <si>
    <t>92608415</t>
  </si>
  <si>
    <t>Сулеевское</t>
  </si>
  <si>
    <t>92608463</t>
  </si>
  <si>
    <t>Тайсугановское</t>
  </si>
  <si>
    <t>92608464</t>
  </si>
  <si>
    <t>Ямашинское</t>
  </si>
  <si>
    <t>92608469</t>
  </si>
  <si>
    <t>Ямашское</t>
  </si>
  <si>
    <t>92608472</t>
  </si>
  <si>
    <t>поселок городского типа Нижняя Мактама</t>
  </si>
  <si>
    <t>92608105</t>
  </si>
  <si>
    <t>Апастовский муниципальный район</t>
  </si>
  <si>
    <t>92610000</t>
  </si>
  <si>
    <t>Альмендеровское</t>
  </si>
  <si>
    <t>92610403</t>
  </si>
  <si>
    <t>Бакрчинское</t>
  </si>
  <si>
    <t>92610410</t>
  </si>
  <si>
    <t>Бишевское</t>
  </si>
  <si>
    <t>92610412</t>
  </si>
  <si>
    <t>Большеболгоярское</t>
  </si>
  <si>
    <t>92610415</t>
  </si>
  <si>
    <t>Большекокузское</t>
  </si>
  <si>
    <t>92610417</t>
  </si>
  <si>
    <t>Булым-Булыхчинское</t>
  </si>
  <si>
    <t>92610425</t>
  </si>
  <si>
    <t>Верхнеаткозинское</t>
  </si>
  <si>
    <t>92610430</t>
  </si>
  <si>
    <t>Верхнеиндырчинское</t>
  </si>
  <si>
    <t>92610433</t>
  </si>
  <si>
    <t>Деушевское</t>
  </si>
  <si>
    <t>92610436</t>
  </si>
  <si>
    <t>Ишеевское</t>
  </si>
  <si>
    <t>92610439</t>
  </si>
  <si>
    <t>Каратунское</t>
  </si>
  <si>
    <t>92610444</t>
  </si>
  <si>
    <t>Кзыл-Тауское</t>
  </si>
  <si>
    <t>92610442</t>
  </si>
  <si>
    <t>Куштовское</t>
  </si>
  <si>
    <t>92610448</t>
  </si>
  <si>
    <t>Сатламышевское</t>
  </si>
  <si>
    <t>92610456</t>
  </si>
  <si>
    <t>Среднебалтаевское</t>
  </si>
  <si>
    <t>92610459</t>
  </si>
  <si>
    <t>Староюмралинское</t>
  </si>
  <si>
    <t>92610462</t>
  </si>
  <si>
    <t>Табар-Черкийское</t>
  </si>
  <si>
    <t>92610453</t>
  </si>
  <si>
    <t>Тутаевское</t>
  </si>
  <si>
    <t>92610455</t>
  </si>
  <si>
    <t>Черемшанское</t>
  </si>
  <si>
    <t>92610474</t>
  </si>
  <si>
    <t>Чуру-Барышевское</t>
  </si>
  <si>
    <t>92610477</t>
  </si>
  <si>
    <t>Шамбулыхчинское</t>
  </si>
  <si>
    <t>92610483</t>
  </si>
  <si>
    <t>поселок городского типа Апастово</t>
  </si>
  <si>
    <t>92610151</t>
  </si>
  <si>
    <t>Арский муниципальный район</t>
  </si>
  <si>
    <t>92612000</t>
  </si>
  <si>
    <t>Апазовское</t>
  </si>
  <si>
    <t>92612403</t>
  </si>
  <si>
    <t>Город Арск</t>
  </si>
  <si>
    <t>92612151</t>
  </si>
  <si>
    <t>Качелинское</t>
  </si>
  <si>
    <t>92612422</t>
  </si>
  <si>
    <t>Наласинское</t>
  </si>
  <si>
    <t>92612442</t>
  </si>
  <si>
    <t>Новокинерское</t>
  </si>
  <si>
    <t>92612450</t>
  </si>
  <si>
    <t>Новокишитское</t>
  </si>
  <si>
    <t>92612452</t>
  </si>
  <si>
    <t>Новокырлайское</t>
  </si>
  <si>
    <t>92612454</t>
  </si>
  <si>
    <t>Сизинское</t>
  </si>
  <si>
    <t>92612462</t>
  </si>
  <si>
    <t>Среднеатынское</t>
  </si>
  <si>
    <t>92612465</t>
  </si>
  <si>
    <t>Среднекорсинское</t>
  </si>
  <si>
    <t>92612415</t>
  </si>
  <si>
    <t>Старокырлайское</t>
  </si>
  <si>
    <t>92612439</t>
  </si>
  <si>
    <t>Старочурилинское</t>
  </si>
  <si>
    <t>92612474</t>
  </si>
  <si>
    <t>Ташкичинское</t>
  </si>
  <si>
    <t>92612480</t>
  </si>
  <si>
    <t>Урнякское</t>
  </si>
  <si>
    <t>92612406</t>
  </si>
  <si>
    <t>Утар-Атынское</t>
  </si>
  <si>
    <t>92612486</t>
  </si>
  <si>
    <t>Шушмабашское</t>
  </si>
  <si>
    <t>92612496</t>
  </si>
  <si>
    <t>Янга-Салское</t>
  </si>
  <si>
    <t>92612498</t>
  </si>
  <si>
    <t>Атнинский муниципальный район</t>
  </si>
  <si>
    <t>92613000</t>
  </si>
  <si>
    <t>Большеатнинское</t>
  </si>
  <si>
    <t>92613408</t>
  </si>
  <si>
    <t>Большеменгерское</t>
  </si>
  <si>
    <t>92613410</t>
  </si>
  <si>
    <t>Верхнесердинское</t>
  </si>
  <si>
    <t>92613415</t>
  </si>
  <si>
    <t>Коморгузинское</t>
  </si>
  <si>
    <t>92613425</t>
  </si>
  <si>
    <t>Кубянское</t>
  </si>
  <si>
    <t>92613430</t>
  </si>
  <si>
    <t>Кулле-Киминское</t>
  </si>
  <si>
    <t>92613434</t>
  </si>
  <si>
    <t>Кунгерское</t>
  </si>
  <si>
    <t>92613437</t>
  </si>
  <si>
    <t>Кшкловское</t>
  </si>
  <si>
    <t>92613440</t>
  </si>
  <si>
    <t>Нижнеберескинское</t>
  </si>
  <si>
    <t>92613445</t>
  </si>
  <si>
    <t>Нижнекуюкское</t>
  </si>
  <si>
    <t>92613447</t>
  </si>
  <si>
    <t>Новошашинское</t>
  </si>
  <si>
    <t>92613457</t>
  </si>
  <si>
    <t>Узюмское</t>
  </si>
  <si>
    <t>92613470</t>
  </si>
  <si>
    <t>Бавлинский муниципальный район</t>
  </si>
  <si>
    <t>92614000</t>
  </si>
  <si>
    <t>Александровское</t>
  </si>
  <si>
    <t>92614404</t>
  </si>
  <si>
    <t>Город Бавлы</t>
  </si>
  <si>
    <t>92614101</t>
  </si>
  <si>
    <t>Исергаповское</t>
  </si>
  <si>
    <t>92614424</t>
  </si>
  <si>
    <t>Кзыл-Ярское</t>
  </si>
  <si>
    <t>92614432</t>
  </si>
  <si>
    <t>Крым-Сарайское</t>
  </si>
  <si>
    <t>92614436</t>
  </si>
  <si>
    <t>Новозареченское</t>
  </si>
  <si>
    <t>92614416</t>
  </si>
  <si>
    <t>Покровско-Урустамакское</t>
  </si>
  <si>
    <t>92614440</t>
  </si>
  <si>
    <t>Поповское</t>
  </si>
  <si>
    <t>92614444</t>
  </si>
  <si>
    <t>Потапово-Тумбарлинское</t>
  </si>
  <si>
    <t>92614448</t>
  </si>
  <si>
    <t>Салиховское</t>
  </si>
  <si>
    <t>92614452</t>
  </si>
  <si>
    <t>Татарско-Кандызское</t>
  </si>
  <si>
    <t>92614460</t>
  </si>
  <si>
    <t>Тумбарлинское</t>
  </si>
  <si>
    <t>92614468</t>
  </si>
  <si>
    <t>Удмуртско-Ташлинское</t>
  </si>
  <si>
    <t>92614472</t>
  </si>
  <si>
    <t>Шалтинское</t>
  </si>
  <si>
    <t>92614480</t>
  </si>
  <si>
    <t>Балтасинский муниципальный район</t>
  </si>
  <si>
    <t>92615000</t>
  </si>
  <si>
    <t>Бурбашское</t>
  </si>
  <si>
    <t>92615407</t>
  </si>
  <si>
    <t>Бурнакское</t>
  </si>
  <si>
    <t>92615408</t>
  </si>
  <si>
    <t>Верхнесубашское</t>
  </si>
  <si>
    <t>92615415</t>
  </si>
  <si>
    <t>Карадуванское</t>
  </si>
  <si>
    <t>92615425</t>
  </si>
  <si>
    <t>Кугунурское</t>
  </si>
  <si>
    <t>92615420</t>
  </si>
  <si>
    <t>Малолызинское</t>
  </si>
  <si>
    <t>92615428</t>
  </si>
  <si>
    <t>Норминское</t>
  </si>
  <si>
    <t>92615430</t>
  </si>
  <si>
    <t>Нуринерское</t>
  </si>
  <si>
    <t>92615435</t>
  </si>
  <si>
    <t>Пижмарское</t>
  </si>
  <si>
    <t>92615440</t>
  </si>
  <si>
    <t>Салаусское</t>
  </si>
  <si>
    <t>92615445</t>
  </si>
  <si>
    <t>Смаильское</t>
  </si>
  <si>
    <t>92615410</t>
  </si>
  <si>
    <t>Сосновское</t>
  </si>
  <si>
    <t>92615450</t>
  </si>
  <si>
    <t>Среднекушкетское</t>
  </si>
  <si>
    <t>92615455</t>
  </si>
  <si>
    <t>Ципьинское</t>
  </si>
  <si>
    <t>92615465</t>
  </si>
  <si>
    <t>Шишинерское</t>
  </si>
  <si>
    <t>92615460</t>
  </si>
  <si>
    <t>Шубанское</t>
  </si>
  <si>
    <t>92615470</t>
  </si>
  <si>
    <t>Янгуловское</t>
  </si>
  <si>
    <t>92615475</t>
  </si>
  <si>
    <t>поселок городского типа Балтаси</t>
  </si>
  <si>
    <t>92615151</t>
  </si>
  <si>
    <t>Бугульминский муниципальный район</t>
  </si>
  <si>
    <t>92617000</t>
  </si>
  <si>
    <t>Акбашское</t>
  </si>
  <si>
    <t>92617405</t>
  </si>
  <si>
    <t>Березовское</t>
  </si>
  <si>
    <t>92617460</t>
  </si>
  <si>
    <t>Большефедоровское</t>
  </si>
  <si>
    <t>92617410</t>
  </si>
  <si>
    <t>Восточное</t>
  </si>
  <si>
    <t>92617412</t>
  </si>
  <si>
    <t>Вязовское</t>
  </si>
  <si>
    <t>92617425</t>
  </si>
  <si>
    <t>Город Бугульма</t>
  </si>
  <si>
    <t>92617101</t>
  </si>
  <si>
    <t>Зеленорощинское</t>
  </si>
  <si>
    <t>92617415</t>
  </si>
  <si>
    <t>Ключевское</t>
  </si>
  <si>
    <t>92617420</t>
  </si>
  <si>
    <t>92617430</t>
  </si>
  <si>
    <t>Малобугульминское</t>
  </si>
  <si>
    <t>92617435</t>
  </si>
  <si>
    <t>Наратлинское</t>
  </si>
  <si>
    <t>92617440</t>
  </si>
  <si>
    <t>Новоалександровское</t>
  </si>
  <si>
    <t>92617445</t>
  </si>
  <si>
    <t>Новосумароковское</t>
  </si>
  <si>
    <t>92617450</t>
  </si>
  <si>
    <t>Петровское</t>
  </si>
  <si>
    <t>92617452</t>
  </si>
  <si>
    <t>Подгорненское</t>
  </si>
  <si>
    <t>92617455</t>
  </si>
  <si>
    <t>Спасское</t>
  </si>
  <si>
    <t>92617465</t>
  </si>
  <si>
    <t>Староисаковское</t>
  </si>
  <si>
    <t>92617470</t>
  </si>
  <si>
    <t>Татарско-Дымское</t>
  </si>
  <si>
    <t>92617475</t>
  </si>
  <si>
    <t>поселок городского типа Карабаш</t>
  </si>
  <si>
    <t>92617155</t>
  </si>
  <si>
    <t>Буинский муниципальный район</t>
  </si>
  <si>
    <t>92618000</t>
  </si>
  <si>
    <t>Адав-Тулумбаевское</t>
  </si>
  <si>
    <t>92618404</t>
  </si>
  <si>
    <t>Аксунское</t>
  </si>
  <si>
    <t>92618407</t>
  </si>
  <si>
    <t>Альшеевское</t>
  </si>
  <si>
    <t>92618408</t>
  </si>
  <si>
    <t>Альшиховское</t>
  </si>
  <si>
    <t>92618411</t>
  </si>
  <si>
    <t>Бик-Утеевское</t>
  </si>
  <si>
    <t>92618415</t>
  </si>
  <si>
    <t>Большефроловское</t>
  </si>
  <si>
    <t>92618419</t>
  </si>
  <si>
    <t>Бюрганское</t>
  </si>
  <si>
    <t>92618423</t>
  </si>
  <si>
    <t>Верхнелащинское</t>
  </si>
  <si>
    <t>92618427</t>
  </si>
  <si>
    <t>Город Буинск</t>
  </si>
  <si>
    <t>92618101</t>
  </si>
  <si>
    <t>Исаковское</t>
  </si>
  <si>
    <t>92618431</t>
  </si>
  <si>
    <t>Кайбицкое</t>
  </si>
  <si>
    <t>92618435</t>
  </si>
  <si>
    <t>Киятское</t>
  </si>
  <si>
    <t>92618439</t>
  </si>
  <si>
    <t>Кошки-Теняковское</t>
  </si>
  <si>
    <t>92618438</t>
  </si>
  <si>
    <t>Кошки-Шемякинское</t>
  </si>
  <si>
    <t>92618440</t>
  </si>
  <si>
    <t>Малобуинковское</t>
  </si>
  <si>
    <t>92618441</t>
  </si>
  <si>
    <t>Мещеряковское</t>
  </si>
  <si>
    <t>92618442</t>
  </si>
  <si>
    <t>Мокросавалеевское</t>
  </si>
  <si>
    <t>92618443</t>
  </si>
  <si>
    <t>Нижненаратбашское</t>
  </si>
  <si>
    <t>92618447</t>
  </si>
  <si>
    <t>Новотинчалинское</t>
  </si>
  <si>
    <t>92618451</t>
  </si>
  <si>
    <t>Новочечкабское</t>
  </si>
  <si>
    <t>92618454</t>
  </si>
  <si>
    <t>Нурлатское</t>
  </si>
  <si>
    <t>92618455</t>
  </si>
  <si>
    <t>Рунгинское</t>
  </si>
  <si>
    <t>92618458</t>
  </si>
  <si>
    <t>Сорок-Сайдакское</t>
  </si>
  <si>
    <t>92618462</t>
  </si>
  <si>
    <t>Старостуденецкое</t>
  </si>
  <si>
    <t>92618469</t>
  </si>
  <si>
    <t>Старотинчалинское</t>
  </si>
  <si>
    <t>92618472</t>
  </si>
  <si>
    <t>Тимбаевское</t>
  </si>
  <si>
    <t>92618476</t>
  </si>
  <si>
    <t>Черки-Гришинское</t>
  </si>
  <si>
    <t>92618480</t>
  </si>
  <si>
    <t>Черки-Кильдуразское</t>
  </si>
  <si>
    <t>92618483</t>
  </si>
  <si>
    <t>Чувашско-Кищаковское</t>
  </si>
  <si>
    <t>92618487</t>
  </si>
  <si>
    <t>Энтуганское</t>
  </si>
  <si>
    <t>92618491</t>
  </si>
  <si>
    <t>Яшевское</t>
  </si>
  <si>
    <t>92618495</t>
  </si>
  <si>
    <t>Верхнеуслонский муниципальный район</t>
  </si>
  <si>
    <t>92620000</t>
  </si>
  <si>
    <t>Большемеминское</t>
  </si>
  <si>
    <t>92620403</t>
  </si>
  <si>
    <t>Бурнашевское</t>
  </si>
  <si>
    <t>92620405</t>
  </si>
  <si>
    <t>92620408</t>
  </si>
  <si>
    <t>Введенско-Слободское</t>
  </si>
  <si>
    <t>92620410</t>
  </si>
  <si>
    <t>Верхнеуслонское</t>
  </si>
  <si>
    <t>92620415</t>
  </si>
  <si>
    <t>Канашское</t>
  </si>
  <si>
    <t>92620420</t>
  </si>
  <si>
    <t>Кильдеевское</t>
  </si>
  <si>
    <t>92620425</t>
  </si>
  <si>
    <t>Коргузинское</t>
  </si>
  <si>
    <t>92620435</t>
  </si>
  <si>
    <t>Кураловское</t>
  </si>
  <si>
    <t>92620440</t>
  </si>
  <si>
    <t>Майданское</t>
  </si>
  <si>
    <t>92620445</t>
  </si>
  <si>
    <t>Макуловское</t>
  </si>
  <si>
    <t>92620450</t>
  </si>
  <si>
    <t>Набережно-Морквашское</t>
  </si>
  <si>
    <t>92620460</t>
  </si>
  <si>
    <t>Нижнеуслонское</t>
  </si>
  <si>
    <t>92620465</t>
  </si>
  <si>
    <t>Новорусско-Маматкозинское</t>
  </si>
  <si>
    <t>92620470</t>
  </si>
  <si>
    <t>Октябрьское</t>
  </si>
  <si>
    <t>92620472</t>
  </si>
  <si>
    <t>Печищинское</t>
  </si>
  <si>
    <t>92620473</t>
  </si>
  <si>
    <t>Соболевское</t>
  </si>
  <si>
    <t>92620474</t>
  </si>
  <si>
    <t>Шеланговское</t>
  </si>
  <si>
    <t>92620475</t>
  </si>
  <si>
    <t>Ямбулатовское</t>
  </si>
  <si>
    <t>92620478</t>
  </si>
  <si>
    <t>город Иннополис</t>
  </si>
  <si>
    <t>92620109</t>
  </si>
  <si>
    <t>Высокогорский муниципальный район</t>
  </si>
  <si>
    <t>92622000</t>
  </si>
  <si>
    <t>Айбашское</t>
  </si>
  <si>
    <t>92622403</t>
  </si>
  <si>
    <t>Алан-Бексерское</t>
  </si>
  <si>
    <t>92622406</t>
  </si>
  <si>
    <t>Альдермышское</t>
  </si>
  <si>
    <t>92622409</t>
  </si>
  <si>
    <t>Березкинское</t>
  </si>
  <si>
    <t>92622411</t>
  </si>
  <si>
    <t>Бирюлинское</t>
  </si>
  <si>
    <t>92622412</t>
  </si>
  <si>
    <t>Большебитаманское</t>
  </si>
  <si>
    <t>92622415</t>
  </si>
  <si>
    <t>Большековалинское</t>
  </si>
  <si>
    <t>92622421</t>
  </si>
  <si>
    <t>Высокогорское</t>
  </si>
  <si>
    <t>92622427</t>
  </si>
  <si>
    <t>Дачное</t>
  </si>
  <si>
    <t>92622429</t>
  </si>
  <si>
    <t>Дубъязское</t>
  </si>
  <si>
    <t>92622430</t>
  </si>
  <si>
    <t>Иске-Казанское</t>
  </si>
  <si>
    <t>92622431</t>
  </si>
  <si>
    <t>Казакларское</t>
  </si>
  <si>
    <t>92622434</t>
  </si>
  <si>
    <t>Красносельское</t>
  </si>
  <si>
    <t>92622440</t>
  </si>
  <si>
    <t>Куркачинское</t>
  </si>
  <si>
    <t>92622441</t>
  </si>
  <si>
    <t>Мемдельское</t>
  </si>
  <si>
    <t>92622443</t>
  </si>
  <si>
    <t>Мульминское</t>
  </si>
  <si>
    <t>92622446</t>
  </si>
  <si>
    <t>Село-Алатское</t>
  </si>
  <si>
    <t>92622455</t>
  </si>
  <si>
    <t>Семиозерское</t>
  </si>
  <si>
    <t>92622458</t>
  </si>
  <si>
    <t>Суксинское</t>
  </si>
  <si>
    <t>92622462</t>
  </si>
  <si>
    <t>Ташлы-Ковалинское</t>
  </si>
  <si>
    <t>92622464</t>
  </si>
  <si>
    <t>Усадское</t>
  </si>
  <si>
    <t>92622467</t>
  </si>
  <si>
    <t>Чепчуговское</t>
  </si>
  <si>
    <t>92622473</t>
  </si>
  <si>
    <t>Чернышевское</t>
  </si>
  <si>
    <t>92622474</t>
  </si>
  <si>
    <t>Шапшинское</t>
  </si>
  <si>
    <t>92622479</t>
  </si>
  <si>
    <t>Ямашурминское</t>
  </si>
  <si>
    <t>92622485</t>
  </si>
  <si>
    <t>Город Казань</t>
  </si>
  <si>
    <t>92701000</t>
  </si>
  <si>
    <t>Город Набережные Челны</t>
  </si>
  <si>
    <t>92730000</t>
  </si>
  <si>
    <t>Дрожжановский муниципальный район</t>
  </si>
  <si>
    <t>92624000</t>
  </si>
  <si>
    <t>Алешкин-Саплыкское</t>
  </si>
  <si>
    <t>92624405</t>
  </si>
  <si>
    <t>Большеаксинское</t>
  </si>
  <si>
    <t>92624410</t>
  </si>
  <si>
    <t>Большецильнинское</t>
  </si>
  <si>
    <t>92624415</t>
  </si>
  <si>
    <t>Городищенское</t>
  </si>
  <si>
    <t>92624420</t>
  </si>
  <si>
    <t>Звездинское</t>
  </si>
  <si>
    <t>92624425</t>
  </si>
  <si>
    <t>Малоцильнинское</t>
  </si>
  <si>
    <t>92624430</t>
  </si>
  <si>
    <t>Марсовское</t>
  </si>
  <si>
    <t>92624435</t>
  </si>
  <si>
    <t>Матакское</t>
  </si>
  <si>
    <t>92624440</t>
  </si>
  <si>
    <t>Нижнечекурское</t>
  </si>
  <si>
    <t>92624445</t>
  </si>
  <si>
    <t>Новобурундуковское</t>
  </si>
  <si>
    <t>92624450</t>
  </si>
  <si>
    <t>Новоильмовское</t>
  </si>
  <si>
    <t>92624455</t>
  </si>
  <si>
    <t>Новоишлинское</t>
  </si>
  <si>
    <t>92624460</t>
  </si>
  <si>
    <t>Село-Убейское</t>
  </si>
  <si>
    <t>92624465</t>
  </si>
  <si>
    <t>Стародрожжановское</t>
  </si>
  <si>
    <t>92624470</t>
  </si>
  <si>
    <t>Старокакерлинское</t>
  </si>
  <si>
    <t>92624475</t>
  </si>
  <si>
    <t>Старочукалинское</t>
  </si>
  <si>
    <t>92624480</t>
  </si>
  <si>
    <t>Старошаймурзинское</t>
  </si>
  <si>
    <t>92624485</t>
  </si>
  <si>
    <t>Чувашско-Дрожжановское</t>
  </si>
  <si>
    <t>92624490</t>
  </si>
  <si>
    <t>Шланговское</t>
  </si>
  <si>
    <t>92624495</t>
  </si>
  <si>
    <t>Елабужский муниципальный район</t>
  </si>
  <si>
    <t>92626000</t>
  </si>
  <si>
    <t>92626401</t>
  </si>
  <si>
    <t>Бехтеревское</t>
  </si>
  <si>
    <t>92626404</t>
  </si>
  <si>
    <t>Большееловское</t>
  </si>
  <si>
    <t>92626412</t>
  </si>
  <si>
    <t>Большекачкинское</t>
  </si>
  <si>
    <t>92626416</t>
  </si>
  <si>
    <t>Большешурнякское</t>
  </si>
  <si>
    <t>92626420</t>
  </si>
  <si>
    <t>Город Елабуга</t>
  </si>
  <si>
    <t>92626101</t>
  </si>
  <si>
    <t>Костенеевское</t>
  </si>
  <si>
    <t>92626432</t>
  </si>
  <si>
    <t>Лекаревское</t>
  </si>
  <si>
    <t>92626436</t>
  </si>
  <si>
    <t>Мортовское</t>
  </si>
  <si>
    <t>92626444</t>
  </si>
  <si>
    <t>Мурзихинское</t>
  </si>
  <si>
    <t>92626448</t>
  </si>
  <si>
    <t>Поспеловское</t>
  </si>
  <si>
    <t>92626456</t>
  </si>
  <si>
    <t>Старокуклюкское</t>
  </si>
  <si>
    <t>92626468</t>
  </si>
  <si>
    <t>Староюрашское</t>
  </si>
  <si>
    <t>92626472</t>
  </si>
  <si>
    <t>Танайское</t>
  </si>
  <si>
    <t>92626476</t>
  </si>
  <si>
    <t>Татарско-Дюм-Дюмское</t>
  </si>
  <si>
    <t>92626478</t>
  </si>
  <si>
    <t>Яковлевское</t>
  </si>
  <si>
    <t>92626492</t>
  </si>
  <si>
    <t>Заинский муниципальный район</t>
  </si>
  <si>
    <t>92627000</t>
  </si>
  <si>
    <t>Аксаринское</t>
  </si>
  <si>
    <t>92627484</t>
  </si>
  <si>
    <t>Александро-Слободское</t>
  </si>
  <si>
    <t>92627405</t>
  </si>
  <si>
    <t>Багряжское</t>
  </si>
  <si>
    <t>92627415</t>
  </si>
  <si>
    <t>Бегишевское</t>
  </si>
  <si>
    <t>92627420</t>
  </si>
  <si>
    <t>Бухарайское</t>
  </si>
  <si>
    <t>92627425</t>
  </si>
  <si>
    <t>Верхненалимское</t>
  </si>
  <si>
    <t>92627430</t>
  </si>
  <si>
    <t>Верхнепинячинское</t>
  </si>
  <si>
    <t>92627432</t>
  </si>
  <si>
    <t>Верхнешипкинское</t>
  </si>
  <si>
    <t>92627434</t>
  </si>
  <si>
    <t>Город Заинск</t>
  </si>
  <si>
    <t>92627101</t>
  </si>
  <si>
    <t>Гулькинское</t>
  </si>
  <si>
    <t>92627435</t>
  </si>
  <si>
    <t>Дуртмунчинское</t>
  </si>
  <si>
    <t>92627444</t>
  </si>
  <si>
    <t>Кадыровское</t>
  </si>
  <si>
    <t>92627410</t>
  </si>
  <si>
    <t>Нижнебишевское</t>
  </si>
  <si>
    <t>92627454</t>
  </si>
  <si>
    <t>Новоспасское</t>
  </si>
  <si>
    <t>92627459</t>
  </si>
  <si>
    <t>92627464</t>
  </si>
  <si>
    <t>Поручиковское</t>
  </si>
  <si>
    <t>92627466</t>
  </si>
  <si>
    <t>Савалеевское</t>
  </si>
  <si>
    <t>92627468</t>
  </si>
  <si>
    <t>Сармаш-Башское</t>
  </si>
  <si>
    <t>92627476</t>
  </si>
  <si>
    <t>Светлоозерское</t>
  </si>
  <si>
    <t>92627480</t>
  </si>
  <si>
    <t>Старо-Мавринское</t>
  </si>
  <si>
    <t>92627481</t>
  </si>
  <si>
    <t>Тюгеевское</t>
  </si>
  <si>
    <t>92627488</t>
  </si>
  <si>
    <t>92627489</t>
  </si>
  <si>
    <t>Чубуклинское</t>
  </si>
  <si>
    <t>92627490</t>
  </si>
  <si>
    <t>Зеленодольский муниципальный район</t>
  </si>
  <si>
    <t>92628000</t>
  </si>
  <si>
    <t>Айшинское</t>
  </si>
  <si>
    <t>92628404</t>
  </si>
  <si>
    <t>Акзигитовское</t>
  </si>
  <si>
    <t>92628408</t>
  </si>
  <si>
    <t>Бишнинское</t>
  </si>
  <si>
    <t>92628416</t>
  </si>
  <si>
    <t>Большеачасырское</t>
  </si>
  <si>
    <t>92628412</t>
  </si>
  <si>
    <t>Большеключинское</t>
  </si>
  <si>
    <t>92628420</t>
  </si>
  <si>
    <t>Большекургузинское</t>
  </si>
  <si>
    <t>92628424</t>
  </si>
  <si>
    <t>Большеширданское</t>
  </si>
  <si>
    <t>92628432</t>
  </si>
  <si>
    <t>Большеякинское</t>
  </si>
  <si>
    <t>92628488</t>
  </si>
  <si>
    <t>Город Зеленодольск</t>
  </si>
  <si>
    <t>92628101</t>
  </si>
  <si>
    <t>Кугеевское</t>
  </si>
  <si>
    <t>92628442</t>
  </si>
  <si>
    <t>Кугушевское</t>
  </si>
  <si>
    <t>92628444</t>
  </si>
  <si>
    <t>Мамадыш-Акиловское</t>
  </si>
  <si>
    <t>92628448</t>
  </si>
  <si>
    <t>Молвинское</t>
  </si>
  <si>
    <t>92628454</t>
  </si>
  <si>
    <t>Нижнеураспугинское</t>
  </si>
  <si>
    <t>92628456</t>
  </si>
  <si>
    <t>Новопольское</t>
  </si>
  <si>
    <t>92628460</t>
  </si>
  <si>
    <t>92628464</t>
  </si>
  <si>
    <t>92628468</t>
  </si>
  <si>
    <t>Осиновское</t>
  </si>
  <si>
    <t>92628472</t>
  </si>
  <si>
    <t>Раифское</t>
  </si>
  <si>
    <t>92628474</t>
  </si>
  <si>
    <t>Русско-Азелеевское</t>
  </si>
  <si>
    <t>92628476</t>
  </si>
  <si>
    <t>Свияжское</t>
  </si>
  <si>
    <t>92628477</t>
  </si>
  <si>
    <t>Утяшкинское</t>
  </si>
  <si>
    <t>92628436</t>
  </si>
  <si>
    <t>поселок городского типа Васильево</t>
  </si>
  <si>
    <t>92628155</t>
  </si>
  <si>
    <t>поселок городского типа Нижние Вязовые</t>
  </si>
  <si>
    <t>92628162</t>
  </si>
  <si>
    <t>Кайбицкий муниципальный район</t>
  </si>
  <si>
    <t>92629000</t>
  </si>
  <si>
    <t>Багаевское</t>
  </si>
  <si>
    <t>92629405</t>
  </si>
  <si>
    <t>Большекайбицкое</t>
  </si>
  <si>
    <t>92629408</t>
  </si>
  <si>
    <t>Большеподберезинское</t>
  </si>
  <si>
    <t>92629409</t>
  </si>
  <si>
    <t>Большерусаковское</t>
  </si>
  <si>
    <t>92629410</t>
  </si>
  <si>
    <t>Бурундуковское</t>
  </si>
  <si>
    <t>92629412</t>
  </si>
  <si>
    <t>Кулангинское</t>
  </si>
  <si>
    <t>92629423</t>
  </si>
  <si>
    <t>Кушманское</t>
  </si>
  <si>
    <t>92629426</t>
  </si>
  <si>
    <t>Маломеминское</t>
  </si>
  <si>
    <t>92629428</t>
  </si>
  <si>
    <t>Молькеевское</t>
  </si>
  <si>
    <t>92629430</t>
  </si>
  <si>
    <t>Муралинское</t>
  </si>
  <si>
    <t>92629432</t>
  </si>
  <si>
    <t>Надеждинское</t>
  </si>
  <si>
    <t>92629435</t>
  </si>
  <si>
    <t>Старотябердинское</t>
  </si>
  <si>
    <t>92629445</t>
  </si>
  <si>
    <t>Ульянковское</t>
  </si>
  <si>
    <t>92629447</t>
  </si>
  <si>
    <t>Федоровское</t>
  </si>
  <si>
    <t>92629450</t>
  </si>
  <si>
    <t>Хозесановское</t>
  </si>
  <si>
    <t>92629455</t>
  </si>
  <si>
    <t>Чутеевское</t>
  </si>
  <si>
    <t>92629460</t>
  </si>
  <si>
    <t>Эбалаковское</t>
  </si>
  <si>
    <t>92629465</t>
  </si>
  <si>
    <t>Камско-Устьинский муниципальный район</t>
  </si>
  <si>
    <t>92630000</t>
  </si>
  <si>
    <t>92630403</t>
  </si>
  <si>
    <t>Большебуртасское</t>
  </si>
  <si>
    <t>92630405</t>
  </si>
  <si>
    <t>Большекармалинское</t>
  </si>
  <si>
    <t>92630410</t>
  </si>
  <si>
    <t>Большекляринское</t>
  </si>
  <si>
    <t>92630415</t>
  </si>
  <si>
    <t>Большесалтыковское</t>
  </si>
  <si>
    <t>92630420</t>
  </si>
  <si>
    <t>Варваринское</t>
  </si>
  <si>
    <t>92630425</t>
  </si>
  <si>
    <t>Кирельское</t>
  </si>
  <si>
    <t>92630430</t>
  </si>
  <si>
    <t>Клянчеевское</t>
  </si>
  <si>
    <t>92630435</t>
  </si>
  <si>
    <t>Красновидовское</t>
  </si>
  <si>
    <t>92630440</t>
  </si>
  <si>
    <t>Малосалтыковское</t>
  </si>
  <si>
    <t>92630445</t>
  </si>
  <si>
    <t>Осинниковское</t>
  </si>
  <si>
    <t>92630447</t>
  </si>
  <si>
    <t>Старобарышевское</t>
  </si>
  <si>
    <t>92630450</t>
  </si>
  <si>
    <t>Староказеевское</t>
  </si>
  <si>
    <t>92630455</t>
  </si>
  <si>
    <t>Сюкеевское</t>
  </si>
  <si>
    <t>92630460</t>
  </si>
  <si>
    <t>Теньковское</t>
  </si>
  <si>
    <t>92630465</t>
  </si>
  <si>
    <t>Уразлинское</t>
  </si>
  <si>
    <t>92630470</t>
  </si>
  <si>
    <t>Янгасалское</t>
  </si>
  <si>
    <t>92630475</t>
  </si>
  <si>
    <t>поселок городского типа Камское Устье</t>
  </si>
  <si>
    <t>92630151</t>
  </si>
  <si>
    <t>поселок городского типа Куйбышевский Затон</t>
  </si>
  <si>
    <t>92630157</t>
  </si>
  <si>
    <t>поселок городского типа Тенишево</t>
  </si>
  <si>
    <t>92630165</t>
  </si>
  <si>
    <t>Кукморский муниципальный район</t>
  </si>
  <si>
    <t>92633000</t>
  </si>
  <si>
    <t>Байлянгарское</t>
  </si>
  <si>
    <t>92633404</t>
  </si>
  <si>
    <t>Березнякское</t>
  </si>
  <si>
    <t>92633408</t>
  </si>
  <si>
    <t>Большекукморское</t>
  </si>
  <si>
    <t>92633412</t>
  </si>
  <si>
    <t>Большесардекское</t>
  </si>
  <si>
    <t>92633416</t>
  </si>
  <si>
    <t>Важашурское</t>
  </si>
  <si>
    <t>92633420</t>
  </si>
  <si>
    <t>Каенсарское</t>
  </si>
  <si>
    <t>92633423</t>
  </si>
  <si>
    <t>Каркаусское</t>
  </si>
  <si>
    <t>92633424</t>
  </si>
  <si>
    <t>92633428</t>
  </si>
  <si>
    <t>Лельвижское</t>
  </si>
  <si>
    <t>92633429</t>
  </si>
  <si>
    <t>Лубянское</t>
  </si>
  <si>
    <t>92633434</t>
  </si>
  <si>
    <t>Мамаширское</t>
  </si>
  <si>
    <t>92633430</t>
  </si>
  <si>
    <t>Манзарасское</t>
  </si>
  <si>
    <t>92633432</t>
  </si>
  <si>
    <t>Нижнеискубашское</t>
  </si>
  <si>
    <t>92633436</t>
  </si>
  <si>
    <t>Нижнерусское</t>
  </si>
  <si>
    <t>92633440</t>
  </si>
  <si>
    <t>Ныртинское</t>
  </si>
  <si>
    <t>92633444</t>
  </si>
  <si>
    <t>Нырьинское</t>
  </si>
  <si>
    <t>92633448</t>
  </si>
  <si>
    <t>Олуязское</t>
  </si>
  <si>
    <t>92633452</t>
  </si>
  <si>
    <t>Ошторма-Юмьинское</t>
  </si>
  <si>
    <t>92633456</t>
  </si>
  <si>
    <t>Починок-Кучуковское</t>
  </si>
  <si>
    <t>92633460</t>
  </si>
  <si>
    <t>Псякское</t>
  </si>
  <si>
    <t>92633464</t>
  </si>
  <si>
    <t>Сардекбашское</t>
  </si>
  <si>
    <t>92633468</t>
  </si>
  <si>
    <t>Село-Чуринское</t>
  </si>
  <si>
    <t>92633472</t>
  </si>
  <si>
    <t>Среднекуморское</t>
  </si>
  <si>
    <t>92633476</t>
  </si>
  <si>
    <t>Туембашское</t>
  </si>
  <si>
    <t>92633477</t>
  </si>
  <si>
    <t>Уркушское</t>
  </si>
  <si>
    <t>92633478</t>
  </si>
  <si>
    <t>Чарлинское</t>
  </si>
  <si>
    <t>92633480</t>
  </si>
  <si>
    <t>Ядыгерьское</t>
  </si>
  <si>
    <t>92633484</t>
  </si>
  <si>
    <t>Яныльское</t>
  </si>
  <si>
    <t>92633488</t>
  </si>
  <si>
    <t>Ятмас-Дусаевское</t>
  </si>
  <si>
    <t>92633490</t>
  </si>
  <si>
    <t>город Кукмор</t>
  </si>
  <si>
    <t>92633101</t>
  </si>
  <si>
    <t>Лаишевский муниципальный район</t>
  </si>
  <si>
    <t>92634000</t>
  </si>
  <si>
    <t>92634404</t>
  </si>
  <si>
    <t>Атабаевское</t>
  </si>
  <si>
    <t>92634408</t>
  </si>
  <si>
    <t>Большекабанское</t>
  </si>
  <si>
    <t>92634412</t>
  </si>
  <si>
    <t>Габишевское</t>
  </si>
  <si>
    <t>92634414</t>
  </si>
  <si>
    <t>Город Лаишево</t>
  </si>
  <si>
    <t>92634101</t>
  </si>
  <si>
    <t>Державинское</t>
  </si>
  <si>
    <t>92634415</t>
  </si>
  <si>
    <t>Егорьевское</t>
  </si>
  <si>
    <t>92634416</t>
  </si>
  <si>
    <t>Кирбинское</t>
  </si>
  <si>
    <t>92634428</t>
  </si>
  <si>
    <t>Куюковское</t>
  </si>
  <si>
    <t>92634432</t>
  </si>
  <si>
    <t>Макаровское</t>
  </si>
  <si>
    <t>92634436</t>
  </si>
  <si>
    <t>Малоелгинское</t>
  </si>
  <si>
    <t>92634440</t>
  </si>
  <si>
    <t>Матюшинское</t>
  </si>
  <si>
    <t>92634442</t>
  </si>
  <si>
    <t>Нармонское</t>
  </si>
  <si>
    <t>92634444</t>
  </si>
  <si>
    <t>Никольское</t>
  </si>
  <si>
    <t>92634448</t>
  </si>
  <si>
    <t>Орловское</t>
  </si>
  <si>
    <t>92634484</t>
  </si>
  <si>
    <t>Пелевское</t>
  </si>
  <si>
    <t>92634452</t>
  </si>
  <si>
    <t>Песчано-Ковалинское</t>
  </si>
  <si>
    <t>92634456</t>
  </si>
  <si>
    <t>Рождественское</t>
  </si>
  <si>
    <t>92634460</t>
  </si>
  <si>
    <t>Сокуровское</t>
  </si>
  <si>
    <t>92634468</t>
  </si>
  <si>
    <t>Среднедевятовское</t>
  </si>
  <si>
    <t>92634472</t>
  </si>
  <si>
    <t>Столбищенское</t>
  </si>
  <si>
    <t>92634480</t>
  </si>
  <si>
    <t>Татарско-Сараловское</t>
  </si>
  <si>
    <t>92634486</t>
  </si>
  <si>
    <t>Татарско-Янтыкское</t>
  </si>
  <si>
    <t>92634488</t>
  </si>
  <si>
    <t>Чирповское</t>
  </si>
  <si>
    <t>92634492</t>
  </si>
  <si>
    <t>Лениногорский муниципальный район</t>
  </si>
  <si>
    <t>92636000</t>
  </si>
  <si>
    <t>Глазовское</t>
  </si>
  <si>
    <t>92636405</t>
  </si>
  <si>
    <t>Город Лениногорск</t>
  </si>
  <si>
    <t>92636101</t>
  </si>
  <si>
    <t>Зай-Каратайское</t>
  </si>
  <si>
    <t>92636410</t>
  </si>
  <si>
    <t>92636412</t>
  </si>
  <si>
    <t>Ивановское</t>
  </si>
  <si>
    <t>92636415</t>
  </si>
  <si>
    <t>Каркалинское</t>
  </si>
  <si>
    <t>92636418</t>
  </si>
  <si>
    <t>Кармалкинское</t>
  </si>
  <si>
    <t>92636419</t>
  </si>
  <si>
    <t>Керлигачское</t>
  </si>
  <si>
    <t>92636420</t>
  </si>
  <si>
    <t>Куакбашское</t>
  </si>
  <si>
    <t>92636425</t>
  </si>
  <si>
    <t>Мичуринское</t>
  </si>
  <si>
    <t>92636435</t>
  </si>
  <si>
    <t>Мукмин-Каратайское</t>
  </si>
  <si>
    <t>92636437</t>
  </si>
  <si>
    <t>Нижнечершилинское</t>
  </si>
  <si>
    <t>92636440</t>
  </si>
  <si>
    <t>Новоиштерякское</t>
  </si>
  <si>
    <t>92636445</t>
  </si>
  <si>
    <t>Новочершилинское</t>
  </si>
  <si>
    <t>92636447</t>
  </si>
  <si>
    <t>Письмянское</t>
  </si>
  <si>
    <t>92636450</t>
  </si>
  <si>
    <t>Сарабикуловское</t>
  </si>
  <si>
    <t>92636455</t>
  </si>
  <si>
    <t>Староиштерякское</t>
  </si>
  <si>
    <t>92636460</t>
  </si>
  <si>
    <t>Старокувакское</t>
  </si>
  <si>
    <t>92636465</t>
  </si>
  <si>
    <t>Старошугуровское</t>
  </si>
  <si>
    <t>92636470</t>
  </si>
  <si>
    <t>Сугушлинское</t>
  </si>
  <si>
    <t>92636475</t>
  </si>
  <si>
    <t>Тимяшевское</t>
  </si>
  <si>
    <t>92636480</t>
  </si>
  <si>
    <t>Туктарово-Урдалинское</t>
  </si>
  <si>
    <t>92636485</t>
  </si>
  <si>
    <t>Урмышлинское</t>
  </si>
  <si>
    <t>92636490</t>
  </si>
  <si>
    <t>Федотовское</t>
  </si>
  <si>
    <t>92636495</t>
  </si>
  <si>
    <t>Шугуровское</t>
  </si>
  <si>
    <t>92636497</t>
  </si>
  <si>
    <t>Мамадышский муниципальный район</t>
  </si>
  <si>
    <t>92638000</t>
  </si>
  <si>
    <t>Албайское</t>
  </si>
  <si>
    <t>92638403</t>
  </si>
  <si>
    <t>Верхнеошминское</t>
  </si>
  <si>
    <t>92638406</t>
  </si>
  <si>
    <t>Город Мамадыш</t>
  </si>
  <si>
    <t>92638101</t>
  </si>
  <si>
    <t>Дюсьметьевское</t>
  </si>
  <si>
    <t>92638415</t>
  </si>
  <si>
    <t>Ишкеевское</t>
  </si>
  <si>
    <t>92638418</t>
  </si>
  <si>
    <t>Катмышское</t>
  </si>
  <si>
    <t>92638421</t>
  </si>
  <si>
    <t>Кемеш-Кульское</t>
  </si>
  <si>
    <t>92638424</t>
  </si>
  <si>
    <t>Кляушское</t>
  </si>
  <si>
    <t>92638427</t>
  </si>
  <si>
    <t>Красногорское</t>
  </si>
  <si>
    <t>92638430</t>
  </si>
  <si>
    <t>Куюк-Ерыксинское</t>
  </si>
  <si>
    <t>92638436</t>
  </si>
  <si>
    <t>Малокирменское</t>
  </si>
  <si>
    <t>92638442</t>
  </si>
  <si>
    <t>Нижнеошминское</t>
  </si>
  <si>
    <t>92638448</t>
  </si>
  <si>
    <t>Нижнесуньское</t>
  </si>
  <si>
    <t>92638451</t>
  </si>
  <si>
    <t>Нижнетаканышское</t>
  </si>
  <si>
    <t>92638454</t>
  </si>
  <si>
    <t>Нижнешандерское</t>
  </si>
  <si>
    <t>92638457</t>
  </si>
  <si>
    <t>Никифоровское</t>
  </si>
  <si>
    <t>92638460</t>
  </si>
  <si>
    <t>92638463</t>
  </si>
  <si>
    <t>Омарское</t>
  </si>
  <si>
    <t>92638466</t>
  </si>
  <si>
    <t>Отарское</t>
  </si>
  <si>
    <t>92638469</t>
  </si>
  <si>
    <t>Сокольское</t>
  </si>
  <si>
    <t>92638475</t>
  </si>
  <si>
    <t>Среднекирменское</t>
  </si>
  <si>
    <t>92638478</t>
  </si>
  <si>
    <t>Суньское</t>
  </si>
  <si>
    <t>92638480</t>
  </si>
  <si>
    <t>Тавельское</t>
  </si>
  <si>
    <t>92638481</t>
  </si>
  <si>
    <t>Уразбахтинское</t>
  </si>
  <si>
    <t>92638484</t>
  </si>
  <si>
    <t>Урманчеевское</t>
  </si>
  <si>
    <t>92638487</t>
  </si>
  <si>
    <t>Усалинское</t>
  </si>
  <si>
    <t>92638490</t>
  </si>
  <si>
    <t>Шадчинское</t>
  </si>
  <si>
    <t>92638493</t>
  </si>
  <si>
    <t>Шемяковское</t>
  </si>
  <si>
    <t>92638495</t>
  </si>
  <si>
    <t>Якинское</t>
  </si>
  <si>
    <t>92638498</t>
  </si>
  <si>
    <t>Менделеевский муниципальный район</t>
  </si>
  <si>
    <t>92639000</t>
  </si>
  <si>
    <t>Абалачевское</t>
  </si>
  <si>
    <t>92639403</t>
  </si>
  <si>
    <t>Бизякинское</t>
  </si>
  <si>
    <t>92639410</t>
  </si>
  <si>
    <t>Брюшлинское</t>
  </si>
  <si>
    <t>92639415</t>
  </si>
  <si>
    <t>Город Менделеевск</t>
  </si>
  <si>
    <t>92639101</t>
  </si>
  <si>
    <t>Енабердинское</t>
  </si>
  <si>
    <t>92639418</t>
  </si>
  <si>
    <t>Ижевское</t>
  </si>
  <si>
    <t>92639423</t>
  </si>
  <si>
    <t>Камаевское</t>
  </si>
  <si>
    <t>92639428</t>
  </si>
  <si>
    <t>Монашевское</t>
  </si>
  <si>
    <t>92639440</t>
  </si>
  <si>
    <t>Мунайкинское</t>
  </si>
  <si>
    <t>92639441</t>
  </si>
  <si>
    <t>Псеевское</t>
  </si>
  <si>
    <t>92639443</t>
  </si>
  <si>
    <t>Старогришкинское</t>
  </si>
  <si>
    <t>92639464</t>
  </si>
  <si>
    <t>Татарско-Челнинское</t>
  </si>
  <si>
    <t>92639480</t>
  </si>
  <si>
    <t>Тихоновское</t>
  </si>
  <si>
    <t>92639483</t>
  </si>
  <si>
    <t>Тойгузинское</t>
  </si>
  <si>
    <t>92639485</t>
  </si>
  <si>
    <t>Тураевское</t>
  </si>
  <si>
    <t>92639488</t>
  </si>
  <si>
    <t>Мензелинский муниципальный район</t>
  </si>
  <si>
    <t>92640000</t>
  </si>
  <si>
    <t>Атряклинское</t>
  </si>
  <si>
    <t>92640404</t>
  </si>
  <si>
    <t>Аюское</t>
  </si>
  <si>
    <t>92640408</t>
  </si>
  <si>
    <t>Бикбуловское</t>
  </si>
  <si>
    <t>92640412</t>
  </si>
  <si>
    <t>Верхнетакерменское</t>
  </si>
  <si>
    <t>92640416</t>
  </si>
  <si>
    <t>Город Мензелинск</t>
  </si>
  <si>
    <t>92640101</t>
  </si>
  <si>
    <t>Иркеняшское</t>
  </si>
  <si>
    <t>92640428</t>
  </si>
  <si>
    <t>92640432</t>
  </si>
  <si>
    <t>Коноваловское</t>
  </si>
  <si>
    <t>92640440</t>
  </si>
  <si>
    <t>Кузембетьевское</t>
  </si>
  <si>
    <t>92640444</t>
  </si>
  <si>
    <t>Наратлы-Кичуское</t>
  </si>
  <si>
    <t>92640455</t>
  </si>
  <si>
    <t>Николаевское</t>
  </si>
  <si>
    <t>92640457</t>
  </si>
  <si>
    <t>Новомазинское</t>
  </si>
  <si>
    <t>92640459</t>
  </si>
  <si>
    <t>Новомелькенское</t>
  </si>
  <si>
    <t>92640461</t>
  </si>
  <si>
    <t>Подгорно-Байларское</t>
  </si>
  <si>
    <t>92640463</t>
  </si>
  <si>
    <t>Старомазинское</t>
  </si>
  <si>
    <t>92640478</t>
  </si>
  <si>
    <t>Староматвеевское</t>
  </si>
  <si>
    <t>92640481</t>
  </si>
  <si>
    <t>Урусовское</t>
  </si>
  <si>
    <t>92640492</t>
  </si>
  <si>
    <t>Юртовское</t>
  </si>
  <si>
    <t>92640494</t>
  </si>
  <si>
    <t>Юшадинское</t>
  </si>
  <si>
    <t>92640496</t>
  </si>
  <si>
    <t>им Воровского</t>
  </si>
  <si>
    <t>92640424</t>
  </si>
  <si>
    <t>Муслюмовский муниципальный район</t>
  </si>
  <si>
    <t>92642000</t>
  </si>
  <si>
    <t>Амикеевское</t>
  </si>
  <si>
    <t>92642405</t>
  </si>
  <si>
    <t>Баланнинское</t>
  </si>
  <si>
    <t>92642410</t>
  </si>
  <si>
    <t>Баюковское</t>
  </si>
  <si>
    <t>92642415</t>
  </si>
  <si>
    <t>Большечекмакское</t>
  </si>
  <si>
    <t>92642416</t>
  </si>
  <si>
    <t>Варяш-Башское</t>
  </si>
  <si>
    <t>92642417</t>
  </si>
  <si>
    <t>Исансуповское</t>
  </si>
  <si>
    <t>92642420</t>
  </si>
  <si>
    <t>Кряш-Шуранское</t>
  </si>
  <si>
    <t>92642425</t>
  </si>
  <si>
    <t>Мелля-Тамакское</t>
  </si>
  <si>
    <t>92642430</t>
  </si>
  <si>
    <t>Митряевское</t>
  </si>
  <si>
    <t>92642435</t>
  </si>
  <si>
    <t>Михайловское</t>
  </si>
  <si>
    <t>92642440</t>
  </si>
  <si>
    <t>Муслюмовское</t>
  </si>
  <si>
    <t>92642443</t>
  </si>
  <si>
    <t>Нижнетабынское</t>
  </si>
  <si>
    <t>92642450</t>
  </si>
  <si>
    <t>Новоусинское</t>
  </si>
  <si>
    <t>92642455</t>
  </si>
  <si>
    <t>92642460</t>
  </si>
  <si>
    <t>Семяковское</t>
  </si>
  <si>
    <t>92642465</t>
  </si>
  <si>
    <t>Старокарамалинское</t>
  </si>
  <si>
    <t>92642470</t>
  </si>
  <si>
    <t>Тойгильдинское</t>
  </si>
  <si>
    <t>92642475</t>
  </si>
  <si>
    <t>Уразметьевское</t>
  </si>
  <si>
    <t>92642480</t>
  </si>
  <si>
    <t>Шуганское</t>
  </si>
  <si>
    <t>92642485</t>
  </si>
  <si>
    <t>Нижнекамский муниципальный район</t>
  </si>
  <si>
    <t>92644000</t>
  </si>
  <si>
    <t>Афанасовское</t>
  </si>
  <si>
    <t>92644405</t>
  </si>
  <si>
    <t>Город Нижнекамск</t>
  </si>
  <si>
    <t>92644101</t>
  </si>
  <si>
    <t>Елантовское</t>
  </si>
  <si>
    <t>92644407</t>
  </si>
  <si>
    <t>Каенлинское</t>
  </si>
  <si>
    <t>92644410</t>
  </si>
  <si>
    <t>Кармалинское</t>
  </si>
  <si>
    <t>92644412</t>
  </si>
  <si>
    <t>Краснокадкинское</t>
  </si>
  <si>
    <t>92644420</t>
  </si>
  <si>
    <t>Красноключинское</t>
  </si>
  <si>
    <t>92644415</t>
  </si>
  <si>
    <t>Майскогорское</t>
  </si>
  <si>
    <t>92644423</t>
  </si>
  <si>
    <t>92644425</t>
  </si>
  <si>
    <t>Нижнеуратьминское</t>
  </si>
  <si>
    <t>92644430</t>
  </si>
  <si>
    <t>Простинское</t>
  </si>
  <si>
    <t>92644433</t>
  </si>
  <si>
    <t>92644434</t>
  </si>
  <si>
    <t>Старошешминское</t>
  </si>
  <si>
    <t>92644435</t>
  </si>
  <si>
    <t>Сухаревское</t>
  </si>
  <si>
    <t>92644440</t>
  </si>
  <si>
    <t>Шереметьевское</t>
  </si>
  <si>
    <t>92644445</t>
  </si>
  <si>
    <t>Шингальчинское</t>
  </si>
  <si>
    <t>92644450</t>
  </si>
  <si>
    <t>поселок городского типа Камские Поляны</t>
  </si>
  <si>
    <t>92644156</t>
  </si>
  <si>
    <t>Новошешминский муниципальный район</t>
  </si>
  <si>
    <t>92645000</t>
  </si>
  <si>
    <t>Азеевское</t>
  </si>
  <si>
    <t>92645401</t>
  </si>
  <si>
    <t>Акбуринское</t>
  </si>
  <si>
    <t>92645440</t>
  </si>
  <si>
    <t>Архангельское</t>
  </si>
  <si>
    <t>92645402</t>
  </si>
  <si>
    <t>Буревестниковское</t>
  </si>
  <si>
    <t>92645405</t>
  </si>
  <si>
    <t>Екатерининское</t>
  </si>
  <si>
    <t>92645412</t>
  </si>
  <si>
    <t>Зиреклинское</t>
  </si>
  <si>
    <t>92645419</t>
  </si>
  <si>
    <t>Краснооктябрьское</t>
  </si>
  <si>
    <t>92645425</t>
  </si>
  <si>
    <t>Ленинское</t>
  </si>
  <si>
    <t>92645428</t>
  </si>
  <si>
    <t>Новошешминское</t>
  </si>
  <si>
    <t>92645432</t>
  </si>
  <si>
    <t>Петропавловское</t>
  </si>
  <si>
    <t>92645436</t>
  </si>
  <si>
    <t>Тубылгытауское</t>
  </si>
  <si>
    <t>92645438</t>
  </si>
  <si>
    <t>92645444</t>
  </si>
  <si>
    <t>Чебоксарское</t>
  </si>
  <si>
    <t>92645447</t>
  </si>
  <si>
    <t>Черемуховское</t>
  </si>
  <si>
    <t>92645450</t>
  </si>
  <si>
    <t>Шахмайкинское</t>
  </si>
  <si>
    <t>92645453</t>
  </si>
  <si>
    <t>Нурлатский муниципальный район</t>
  </si>
  <si>
    <t>92646000</t>
  </si>
  <si>
    <t>Амзинское</t>
  </si>
  <si>
    <t>92646408</t>
  </si>
  <si>
    <t>Андреевское</t>
  </si>
  <si>
    <t>92646412</t>
  </si>
  <si>
    <t>Ахметовское</t>
  </si>
  <si>
    <t>92646448</t>
  </si>
  <si>
    <t>Бикуловское</t>
  </si>
  <si>
    <t>92646449</t>
  </si>
  <si>
    <t>Биляр-Озерское</t>
  </si>
  <si>
    <t>92646416</t>
  </si>
  <si>
    <t>Богдашкинское</t>
  </si>
  <si>
    <t>92646420</t>
  </si>
  <si>
    <t>Бурметьевское</t>
  </si>
  <si>
    <t>92646424</t>
  </si>
  <si>
    <t>Гайтанкинское</t>
  </si>
  <si>
    <t>92646427</t>
  </si>
  <si>
    <t>Город Нурлат</t>
  </si>
  <si>
    <t>92646101</t>
  </si>
  <si>
    <t>Егоркинское</t>
  </si>
  <si>
    <t>92646428</t>
  </si>
  <si>
    <t>Елаурское</t>
  </si>
  <si>
    <t>92646432</t>
  </si>
  <si>
    <t>Зареченское</t>
  </si>
  <si>
    <t>92646436</t>
  </si>
  <si>
    <t>Кичкальнинское</t>
  </si>
  <si>
    <t>92646442</t>
  </si>
  <si>
    <t>Кульбаево-Марасинское</t>
  </si>
  <si>
    <t>92646444</t>
  </si>
  <si>
    <t>Мамыковское</t>
  </si>
  <si>
    <t>92646452</t>
  </si>
  <si>
    <t>Новоиглайкинское</t>
  </si>
  <si>
    <t>92646460</t>
  </si>
  <si>
    <t>Новотумбинское</t>
  </si>
  <si>
    <t>92646462</t>
  </si>
  <si>
    <t>Селенгушское</t>
  </si>
  <si>
    <t>92646464</t>
  </si>
  <si>
    <t>Среднекамышлинское</t>
  </si>
  <si>
    <t>92646468</t>
  </si>
  <si>
    <t>Староальметьевское</t>
  </si>
  <si>
    <t>92646472</t>
  </si>
  <si>
    <t>92646476</t>
  </si>
  <si>
    <t>Степноозерское</t>
  </si>
  <si>
    <t>92646480</t>
  </si>
  <si>
    <t>Тимерлекское</t>
  </si>
  <si>
    <t>92646484</t>
  </si>
  <si>
    <t>Тюрнясевское</t>
  </si>
  <si>
    <t>92646486</t>
  </si>
  <si>
    <t>Фомкинское</t>
  </si>
  <si>
    <t>92646488</t>
  </si>
  <si>
    <t>Чулпановское</t>
  </si>
  <si>
    <t>92646490</t>
  </si>
  <si>
    <t>Якушкинское</t>
  </si>
  <si>
    <t>92646492</t>
  </si>
  <si>
    <t>Пестречинский муниципальный район</t>
  </si>
  <si>
    <t>92648000</t>
  </si>
  <si>
    <t>Белкинское</t>
  </si>
  <si>
    <t>92648405</t>
  </si>
  <si>
    <t>Богородское</t>
  </si>
  <si>
    <t>92648410</t>
  </si>
  <si>
    <t>Екатериновское</t>
  </si>
  <si>
    <t>92648415</t>
  </si>
  <si>
    <t>Кибячинское</t>
  </si>
  <si>
    <t>92648425</t>
  </si>
  <si>
    <t>Кобяковское</t>
  </si>
  <si>
    <t>92648427</t>
  </si>
  <si>
    <t>Ковалинское</t>
  </si>
  <si>
    <t>92648428</t>
  </si>
  <si>
    <t>Конское</t>
  </si>
  <si>
    <t>92648430</t>
  </si>
  <si>
    <t>Кощаковское</t>
  </si>
  <si>
    <t>92648435</t>
  </si>
  <si>
    <t>Кряш-Сердинское</t>
  </si>
  <si>
    <t>92648440</t>
  </si>
  <si>
    <t>Кулаевское</t>
  </si>
  <si>
    <t>92648445</t>
  </si>
  <si>
    <t>Ленино-Кокушкинское</t>
  </si>
  <si>
    <t>92648450</t>
  </si>
  <si>
    <t>92648452</t>
  </si>
  <si>
    <t>Отар-Дубровское</t>
  </si>
  <si>
    <t>92648453</t>
  </si>
  <si>
    <t>Пановское</t>
  </si>
  <si>
    <t>92648454</t>
  </si>
  <si>
    <t>Пестречинское</t>
  </si>
  <si>
    <t>92648455</t>
  </si>
  <si>
    <t>Пимерское</t>
  </si>
  <si>
    <t>92648457</t>
  </si>
  <si>
    <t>Татарско-Ходяшевское</t>
  </si>
  <si>
    <t>92648465</t>
  </si>
  <si>
    <t>Читинское</t>
  </si>
  <si>
    <t>92648467</t>
  </si>
  <si>
    <t>Шалинское</t>
  </si>
  <si>
    <t>92648470</t>
  </si>
  <si>
    <t>Шигалеевское</t>
  </si>
  <si>
    <t>92648475</t>
  </si>
  <si>
    <t>Янцеварское</t>
  </si>
  <si>
    <t>92648480</t>
  </si>
  <si>
    <t>Рыбно-Слободский муниципальный район</t>
  </si>
  <si>
    <t>92650000</t>
  </si>
  <si>
    <t>Анатышское</t>
  </si>
  <si>
    <t>92650404</t>
  </si>
  <si>
    <t>Балыклы-Чукаевское</t>
  </si>
  <si>
    <t>92650408</t>
  </si>
  <si>
    <t>Бетьковское</t>
  </si>
  <si>
    <t>92650412</t>
  </si>
  <si>
    <t>Биектауское</t>
  </si>
  <si>
    <t>92650416</t>
  </si>
  <si>
    <t>Большеелгинское</t>
  </si>
  <si>
    <t>92650420</t>
  </si>
  <si>
    <t>Большекульгинское</t>
  </si>
  <si>
    <t>92650424</t>
  </si>
  <si>
    <t>Большемашлякское</t>
  </si>
  <si>
    <t>92650428</t>
  </si>
  <si>
    <t>Большеошнякское</t>
  </si>
  <si>
    <t>92650432</t>
  </si>
  <si>
    <t>Большесалтанское</t>
  </si>
  <si>
    <t>92650436</t>
  </si>
  <si>
    <t>Козяково-Челнинское</t>
  </si>
  <si>
    <t>92650440</t>
  </si>
  <si>
    <t>Корноуховское</t>
  </si>
  <si>
    <t>92650444</t>
  </si>
  <si>
    <t>Кугарчинское</t>
  </si>
  <si>
    <t>92650448</t>
  </si>
  <si>
    <t>Кукеевское</t>
  </si>
  <si>
    <t>92650450</t>
  </si>
  <si>
    <t>Кутлу-Букашское</t>
  </si>
  <si>
    <t>92650452</t>
  </si>
  <si>
    <t>Масловское</t>
  </si>
  <si>
    <t>92650454</t>
  </si>
  <si>
    <t>Нижнетимерлекское</t>
  </si>
  <si>
    <t>92650456</t>
  </si>
  <si>
    <t>Новоарышское</t>
  </si>
  <si>
    <t>92650460</t>
  </si>
  <si>
    <t>Полянское</t>
  </si>
  <si>
    <t>92650462</t>
  </si>
  <si>
    <t>Русско-Ошнякское</t>
  </si>
  <si>
    <t>92650464</t>
  </si>
  <si>
    <t>Троицко-Урайское</t>
  </si>
  <si>
    <t>92650472</t>
  </si>
  <si>
    <t>Урахчинское</t>
  </si>
  <si>
    <t>92650476</t>
  </si>
  <si>
    <t>Шеморбашское</t>
  </si>
  <si>
    <t>92650480</t>
  </si>
  <si>
    <t>Шетнево-Тулушское</t>
  </si>
  <si>
    <t>92650484</t>
  </si>
  <si>
    <t>Шумбутское</t>
  </si>
  <si>
    <t>92650488</t>
  </si>
  <si>
    <t>Шумковское</t>
  </si>
  <si>
    <t>92650492</t>
  </si>
  <si>
    <t>Юлсубинское</t>
  </si>
  <si>
    <t>92650496</t>
  </si>
  <si>
    <t>поселок городского типа Рыбная Слобода</t>
  </si>
  <si>
    <t>92650151</t>
  </si>
  <si>
    <t>Сабинский муниципальный район</t>
  </si>
  <si>
    <t>92652000</t>
  </si>
  <si>
    <t>Арташское</t>
  </si>
  <si>
    <t>92652404</t>
  </si>
  <si>
    <t>Большекибячинское</t>
  </si>
  <si>
    <t>92652409</t>
  </si>
  <si>
    <t>Большеныртинское</t>
  </si>
  <si>
    <t>92652417</t>
  </si>
  <si>
    <t>Большешинарское</t>
  </si>
  <si>
    <t>92652423</t>
  </si>
  <si>
    <t>Верхнесиметское</t>
  </si>
  <si>
    <t>92652431</t>
  </si>
  <si>
    <t>Евлаштауское</t>
  </si>
  <si>
    <t>92652432</t>
  </si>
  <si>
    <t>Изминское</t>
  </si>
  <si>
    <t>92652434</t>
  </si>
  <si>
    <t>Иштуганское</t>
  </si>
  <si>
    <t>92652436</t>
  </si>
  <si>
    <t>Кильдебякское</t>
  </si>
  <si>
    <t>92652442</t>
  </si>
  <si>
    <t>Корсабашское</t>
  </si>
  <si>
    <t>92652430</t>
  </si>
  <si>
    <t>Мешинское</t>
  </si>
  <si>
    <t>92652452</t>
  </si>
  <si>
    <t>Мичанское</t>
  </si>
  <si>
    <t>92652454</t>
  </si>
  <si>
    <t>Нижнешитцинское</t>
  </si>
  <si>
    <t>92652450</t>
  </si>
  <si>
    <t>Сатышевское</t>
  </si>
  <si>
    <t>92652462</t>
  </si>
  <si>
    <t>Староикшурминское</t>
  </si>
  <si>
    <t>92652473</t>
  </si>
  <si>
    <t>Тимершикское</t>
  </si>
  <si>
    <t>92652481</t>
  </si>
  <si>
    <t>Шеморданское</t>
  </si>
  <si>
    <t>92652494</t>
  </si>
  <si>
    <t>Шикшинское</t>
  </si>
  <si>
    <t>92652495</t>
  </si>
  <si>
    <t>Юлбатское</t>
  </si>
  <si>
    <t>92652498</t>
  </si>
  <si>
    <t>поселок городского типа Богатые Сабы</t>
  </si>
  <si>
    <t>92652151</t>
  </si>
  <si>
    <t>Сармановский муниципальный район</t>
  </si>
  <si>
    <t>92653000</t>
  </si>
  <si>
    <t>Азалаковское</t>
  </si>
  <si>
    <t>92653404</t>
  </si>
  <si>
    <t>92653408</t>
  </si>
  <si>
    <t>92653409</t>
  </si>
  <si>
    <t>Большенуркеевское</t>
  </si>
  <si>
    <t>92653412</t>
  </si>
  <si>
    <t>Верхне-Чершилинское</t>
  </si>
  <si>
    <t>92653415</t>
  </si>
  <si>
    <t>Иляксазское</t>
  </si>
  <si>
    <t>92653420</t>
  </si>
  <si>
    <t>Кавзияковское</t>
  </si>
  <si>
    <t>92653424</t>
  </si>
  <si>
    <t>Карашай-Сакловское</t>
  </si>
  <si>
    <t>92653428</t>
  </si>
  <si>
    <t>Лешев-Тамакское</t>
  </si>
  <si>
    <t>92653432</t>
  </si>
  <si>
    <t>Лякинское</t>
  </si>
  <si>
    <t>92653436</t>
  </si>
  <si>
    <t>Муртыш-Тамакское</t>
  </si>
  <si>
    <t>92653440</t>
  </si>
  <si>
    <t>Новоимянское</t>
  </si>
  <si>
    <t>92653444</t>
  </si>
  <si>
    <t>Петровско-Заводское</t>
  </si>
  <si>
    <t>92653448</t>
  </si>
  <si>
    <t>Рангазарское</t>
  </si>
  <si>
    <t>92653452</t>
  </si>
  <si>
    <t>Саклов-Башское</t>
  </si>
  <si>
    <t>92653456</t>
  </si>
  <si>
    <t>Сармановское</t>
  </si>
  <si>
    <t>92653460</t>
  </si>
  <si>
    <t>Старо-Имянское</t>
  </si>
  <si>
    <t>92653470</t>
  </si>
  <si>
    <t>Старокаширское</t>
  </si>
  <si>
    <t>92653468</t>
  </si>
  <si>
    <t>Старомензелябашское</t>
  </si>
  <si>
    <t>92653472</t>
  </si>
  <si>
    <t>Чукмарлинское</t>
  </si>
  <si>
    <t>92653480</t>
  </si>
  <si>
    <t>Шарлиареминское</t>
  </si>
  <si>
    <t>92653482</t>
  </si>
  <si>
    <t>Янурусовское</t>
  </si>
  <si>
    <t>92653484</t>
  </si>
  <si>
    <t>поселок городского типа Джалиль</t>
  </si>
  <si>
    <t>92653155</t>
  </si>
  <si>
    <t>Спасский муниципальный район</t>
  </si>
  <si>
    <t>92632000</t>
  </si>
  <si>
    <t>Аграмаковское</t>
  </si>
  <si>
    <t>92632405</t>
  </si>
  <si>
    <t>Антоновское</t>
  </si>
  <si>
    <t>92632410</t>
  </si>
  <si>
    <t>Бураковское</t>
  </si>
  <si>
    <t>92632415</t>
  </si>
  <si>
    <t>Город Болгар</t>
  </si>
  <si>
    <t>92632101</t>
  </si>
  <si>
    <t>Измерское</t>
  </si>
  <si>
    <t>92632420</t>
  </si>
  <si>
    <t>Иске-Рязапское</t>
  </si>
  <si>
    <t>92632425</t>
  </si>
  <si>
    <t>Кимовское</t>
  </si>
  <si>
    <t>92632430</t>
  </si>
  <si>
    <t>Краснослободское</t>
  </si>
  <si>
    <t>92632435</t>
  </si>
  <si>
    <t>Кузнечихинское</t>
  </si>
  <si>
    <t>92632440</t>
  </si>
  <si>
    <t>92632445</t>
  </si>
  <si>
    <t>92632450</t>
  </si>
  <si>
    <t>92632460</t>
  </si>
  <si>
    <t>Приволжское</t>
  </si>
  <si>
    <t>92632462</t>
  </si>
  <si>
    <t>Среднеюрткульское</t>
  </si>
  <si>
    <t>92632465</t>
  </si>
  <si>
    <t>Трехозерское</t>
  </si>
  <si>
    <t>92632470</t>
  </si>
  <si>
    <t>Чэчэклинское</t>
  </si>
  <si>
    <t>92632455</t>
  </si>
  <si>
    <t>Ямбухтинское</t>
  </si>
  <si>
    <t>92632475</t>
  </si>
  <si>
    <t>Тетюшский муниципальный район</t>
  </si>
  <si>
    <t>92655000</t>
  </si>
  <si>
    <t>Алабердинское</t>
  </si>
  <si>
    <t>92655403</t>
  </si>
  <si>
    <t>Байрашевское</t>
  </si>
  <si>
    <t>92655408</t>
  </si>
  <si>
    <t>92655412</t>
  </si>
  <si>
    <t>Беденьгинское</t>
  </si>
  <si>
    <t>92655416</t>
  </si>
  <si>
    <t>Бессоновское</t>
  </si>
  <si>
    <t>92655417</t>
  </si>
  <si>
    <t>Большеатрясское</t>
  </si>
  <si>
    <t>92655420</t>
  </si>
  <si>
    <t>Большетарханское</t>
  </si>
  <si>
    <t>92655424</t>
  </si>
  <si>
    <t>Большетурминское</t>
  </si>
  <si>
    <t>92655428</t>
  </si>
  <si>
    <t>Большешемякинское</t>
  </si>
  <si>
    <t>92655432</t>
  </si>
  <si>
    <t>Город Тетюши</t>
  </si>
  <si>
    <t>92655101</t>
  </si>
  <si>
    <t>Жуковское</t>
  </si>
  <si>
    <t>92655436</t>
  </si>
  <si>
    <t>Кильдюшевское</t>
  </si>
  <si>
    <t>92655438</t>
  </si>
  <si>
    <t>Киртелинское</t>
  </si>
  <si>
    <t>92655440</t>
  </si>
  <si>
    <t>Кляшевское</t>
  </si>
  <si>
    <t>92655444</t>
  </si>
  <si>
    <t>Кошки-Новотимбаевское</t>
  </si>
  <si>
    <t>92655448</t>
  </si>
  <si>
    <t>Льяшевское</t>
  </si>
  <si>
    <t>92655456</t>
  </si>
  <si>
    <t>Монастырское</t>
  </si>
  <si>
    <t>92655464</t>
  </si>
  <si>
    <t>92655468</t>
  </si>
  <si>
    <t>Сюндюковское</t>
  </si>
  <si>
    <t>92655476</t>
  </si>
  <si>
    <t>Урюмское</t>
  </si>
  <si>
    <t>92655480</t>
  </si>
  <si>
    <t>92655484</t>
  </si>
  <si>
    <t>Тукаевский муниципальный район</t>
  </si>
  <si>
    <t>92657000</t>
  </si>
  <si>
    <t>Азьмушкинское</t>
  </si>
  <si>
    <t>92657405</t>
  </si>
  <si>
    <t>Бетькинское</t>
  </si>
  <si>
    <t>92657410</t>
  </si>
  <si>
    <t>Биклянское</t>
  </si>
  <si>
    <t>92657415</t>
  </si>
  <si>
    <t>Биюрганское</t>
  </si>
  <si>
    <t>92657426</t>
  </si>
  <si>
    <t>Бурдинское</t>
  </si>
  <si>
    <t>92657425</t>
  </si>
  <si>
    <t>Иштеряковское</t>
  </si>
  <si>
    <t>92657428</t>
  </si>
  <si>
    <t>Калмашское</t>
  </si>
  <si>
    <t>92657430</t>
  </si>
  <si>
    <t>Калмиинское</t>
  </si>
  <si>
    <t>92657431</t>
  </si>
  <si>
    <t>Князевское</t>
  </si>
  <si>
    <t>92657435</t>
  </si>
  <si>
    <t>Комсомольское</t>
  </si>
  <si>
    <t>92657437</t>
  </si>
  <si>
    <t>Круглопольское</t>
  </si>
  <si>
    <t>92657433</t>
  </si>
  <si>
    <t>Кузкеевское</t>
  </si>
  <si>
    <t>92657438</t>
  </si>
  <si>
    <t>Малошильнинское</t>
  </si>
  <si>
    <t>92657439</t>
  </si>
  <si>
    <t>Мелекесское</t>
  </si>
  <si>
    <t>92657440</t>
  </si>
  <si>
    <t>Мусабай-Заводское</t>
  </si>
  <si>
    <t>92657445</t>
  </si>
  <si>
    <t>Нижнесуыксинское</t>
  </si>
  <si>
    <t>92657450</t>
  </si>
  <si>
    <t>92657455</t>
  </si>
  <si>
    <t>Семекеевское</t>
  </si>
  <si>
    <t>92657465</t>
  </si>
  <si>
    <t>Староабдуловское</t>
  </si>
  <si>
    <t>92657469</t>
  </si>
  <si>
    <t>Стародрюшское</t>
  </si>
  <si>
    <t>92657471</t>
  </si>
  <si>
    <t>Тлянче-Тамакское</t>
  </si>
  <si>
    <t>92657474</t>
  </si>
  <si>
    <t>Шильнебашское</t>
  </si>
  <si>
    <t>92657483</t>
  </si>
  <si>
    <t>Яна-Булякское</t>
  </si>
  <si>
    <t>92657492</t>
  </si>
  <si>
    <t>Тюлячинский муниципальный район</t>
  </si>
  <si>
    <t>92656000</t>
  </si>
  <si>
    <t>Абдинское</t>
  </si>
  <si>
    <t>92656403</t>
  </si>
  <si>
    <t>Айдаровское</t>
  </si>
  <si>
    <t>92656404</t>
  </si>
  <si>
    <t>Аланское</t>
  </si>
  <si>
    <t>92656405</t>
  </si>
  <si>
    <t>Баландышское</t>
  </si>
  <si>
    <t>92656410</t>
  </si>
  <si>
    <t>Большеметескинское</t>
  </si>
  <si>
    <t>92656413</t>
  </si>
  <si>
    <t>Большемешское</t>
  </si>
  <si>
    <t>92656415</t>
  </si>
  <si>
    <t>Большенырсинское</t>
  </si>
  <si>
    <t>92656418</t>
  </si>
  <si>
    <t>Верхнекибякозинское</t>
  </si>
  <si>
    <t>92656425</t>
  </si>
  <si>
    <t>Малокибякозинское</t>
  </si>
  <si>
    <t>92656435</t>
  </si>
  <si>
    <t>Старозюринское</t>
  </si>
  <si>
    <t>92656440</t>
  </si>
  <si>
    <t>Тюлячинское</t>
  </si>
  <si>
    <t>92656445</t>
  </si>
  <si>
    <t>Узякское</t>
  </si>
  <si>
    <t>92656450</t>
  </si>
  <si>
    <t>Шадкинское</t>
  </si>
  <si>
    <t>92656455</t>
  </si>
  <si>
    <t>Черемшанский муниципальный район</t>
  </si>
  <si>
    <t>92658000</t>
  </si>
  <si>
    <t>Беркет-Ключевское</t>
  </si>
  <si>
    <t>92658405</t>
  </si>
  <si>
    <t>Верхнекаменское</t>
  </si>
  <si>
    <t>92658410</t>
  </si>
  <si>
    <t>Ивашкинское</t>
  </si>
  <si>
    <t>92658415</t>
  </si>
  <si>
    <t>Карамышевское</t>
  </si>
  <si>
    <t>92658420</t>
  </si>
  <si>
    <t>Кутеминское</t>
  </si>
  <si>
    <t>92658422</t>
  </si>
  <si>
    <t>Лашманское</t>
  </si>
  <si>
    <t>92658430</t>
  </si>
  <si>
    <t>Мордовско-Афонькинское</t>
  </si>
  <si>
    <t>92658435</t>
  </si>
  <si>
    <t>Нижнекаменское</t>
  </si>
  <si>
    <t>92658438</t>
  </si>
  <si>
    <t>Нижнекармалкинское</t>
  </si>
  <si>
    <t>92658440</t>
  </si>
  <si>
    <t>92658445</t>
  </si>
  <si>
    <t>Новокадеевское</t>
  </si>
  <si>
    <t>92658450</t>
  </si>
  <si>
    <t>Старокадеевское</t>
  </si>
  <si>
    <t>92658455</t>
  </si>
  <si>
    <t>Старокутушское</t>
  </si>
  <si>
    <t>92658425</t>
  </si>
  <si>
    <t>Староутямышское</t>
  </si>
  <si>
    <t>92658460</t>
  </si>
  <si>
    <t>Туйметкинское</t>
  </si>
  <si>
    <t>92658462</t>
  </si>
  <si>
    <t>Ульяновское</t>
  </si>
  <si>
    <t>92658465</t>
  </si>
  <si>
    <t>92658470</t>
  </si>
  <si>
    <t>Шешминское</t>
  </si>
  <si>
    <t>92658475</t>
  </si>
  <si>
    <t>Чистопольский муниципальный район</t>
  </si>
  <si>
    <t>92659000</t>
  </si>
  <si>
    <t>Адельшинское</t>
  </si>
  <si>
    <t>92659403</t>
  </si>
  <si>
    <t>Большетолкишское</t>
  </si>
  <si>
    <t>92659409</t>
  </si>
  <si>
    <t>Булдырское</t>
  </si>
  <si>
    <t>92659412</t>
  </si>
  <si>
    <t>Верхнекондратинское</t>
  </si>
  <si>
    <t>92659414</t>
  </si>
  <si>
    <t>Город Чистополь</t>
  </si>
  <si>
    <t>92659101</t>
  </si>
  <si>
    <t>Данауровское</t>
  </si>
  <si>
    <t>92659418</t>
  </si>
  <si>
    <t>Исляйкинское</t>
  </si>
  <si>
    <t>92659423</t>
  </si>
  <si>
    <t>Каргалинское</t>
  </si>
  <si>
    <t>92659430</t>
  </si>
  <si>
    <t>Кубасское</t>
  </si>
  <si>
    <t>92659438</t>
  </si>
  <si>
    <t>Кутлушкинское</t>
  </si>
  <si>
    <t>92659441</t>
  </si>
  <si>
    <t>Малотолкишское</t>
  </si>
  <si>
    <t>92659447</t>
  </si>
  <si>
    <t>Муслюмкинское</t>
  </si>
  <si>
    <t>92659450</t>
  </si>
  <si>
    <t>Нарат-Елгинское</t>
  </si>
  <si>
    <t>92659453</t>
  </si>
  <si>
    <t>Нижнекондратинское</t>
  </si>
  <si>
    <t>92659455</t>
  </si>
  <si>
    <t>Совхозно-Галактионовское</t>
  </si>
  <si>
    <t>92659462</t>
  </si>
  <si>
    <t>Староромашкинское</t>
  </si>
  <si>
    <t>92659468</t>
  </si>
  <si>
    <t>Татарско-Баганинское</t>
  </si>
  <si>
    <t>92659471</t>
  </si>
  <si>
    <t>Татарско-Елтанское</t>
  </si>
  <si>
    <t>92659474</t>
  </si>
  <si>
    <t>Татарско-Сарсазское</t>
  </si>
  <si>
    <t>92659475</t>
  </si>
  <si>
    <t>Татарско-Толкишское</t>
  </si>
  <si>
    <t>92659477</t>
  </si>
  <si>
    <t>Четырчинское</t>
  </si>
  <si>
    <t>92659486</t>
  </si>
  <si>
    <t>Чистопольско-Высельское</t>
  </si>
  <si>
    <t>92659492</t>
  </si>
  <si>
    <t>Чистопольское</t>
  </si>
  <si>
    <t>92659489</t>
  </si>
  <si>
    <t>Чувашско-Елтанское</t>
  </si>
  <si>
    <t>92659495</t>
  </si>
  <si>
    <t>Ютазинский муниципальный район</t>
  </si>
  <si>
    <t>92654000</t>
  </si>
  <si>
    <t>Абсалямовское</t>
  </si>
  <si>
    <t>92654401</t>
  </si>
  <si>
    <t>92654402</t>
  </si>
  <si>
    <t>Байряки-Тамакское</t>
  </si>
  <si>
    <t>92654408</t>
  </si>
  <si>
    <t>Байрякинское</t>
  </si>
  <si>
    <t>92654405</t>
  </si>
  <si>
    <t>Дым-Тамакское</t>
  </si>
  <si>
    <t>92654412</t>
  </si>
  <si>
    <t>Каракашлинское</t>
  </si>
  <si>
    <t>92654420</t>
  </si>
  <si>
    <t>Старокаразерикское</t>
  </si>
  <si>
    <t>92654435</t>
  </si>
  <si>
    <t>Ташкичуйское</t>
  </si>
  <si>
    <t>92654440</t>
  </si>
  <si>
    <t>Уруссинское</t>
  </si>
  <si>
    <t>92654445</t>
  </si>
  <si>
    <t>Ютазинское</t>
  </si>
  <si>
    <t>92654455</t>
  </si>
  <si>
    <t>поселок городского типа Уруссу</t>
  </si>
  <si>
    <t>92654151</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</si>
  <si>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</si>
  <si>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</si>
  <si>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</si>
  <si>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</si>
  <si>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</si>
  <si>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</si>
  <si>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</si>
  <si>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</si>
  <si>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</si>
  <si>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</si>
  <si>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</si>
  <si>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</si>
  <si>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</si>
  <si>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</si>
  <si>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</si>
  <si>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Государственный комитет Республики Татарстан по тарифам</t>
  </si>
  <si>
    <t>Официальный сайт правовой информации Министерства юстиции РТ:  http//pravo.tatarstan.ru</t>
  </si>
  <si>
    <t>420021, Казань, Тукая, 162</t>
  </si>
  <si>
    <t>Абдулхаков Рустам Рифгатович</t>
  </si>
  <si>
    <t>Камалова Эльвира Салиховна</t>
  </si>
  <si>
    <t>начальник ПФО</t>
  </si>
  <si>
    <t>(843) 211 12 96</t>
  </si>
  <si>
    <t>pfo-kazenergo@mail.ru</t>
  </si>
  <si>
    <t>REGION_ID</t>
  </si>
  <si>
    <t>REGION_NAME</t>
  </si>
  <si>
    <t>RST_ORG_ID</t>
  </si>
  <si>
    <t>ORG_NAME</t>
  </si>
  <si>
    <t>INN_NAME</t>
  </si>
  <si>
    <t>KPP_NAME</t>
  </si>
  <si>
    <t>ORG_START_DATE</t>
  </si>
  <si>
    <t>ORG_END_DATE</t>
  </si>
  <si>
    <t>2642</t>
  </si>
  <si>
    <t>28980879</t>
  </si>
  <si>
    <t>АО "АППАРТ-ОТЕЛЬ"</t>
  </si>
  <si>
    <t>1655149370</t>
  </si>
  <si>
    <t>165501001</t>
  </si>
  <si>
    <t>26354394</t>
  </si>
  <si>
    <t>АО "АПТС"</t>
  </si>
  <si>
    <t>1644035607</t>
  </si>
  <si>
    <t>164401001</t>
  </si>
  <si>
    <t>28493154</t>
  </si>
  <si>
    <t>АО "Азнакаевское ПТС"</t>
  </si>
  <si>
    <t>1643013463</t>
  </si>
  <si>
    <t>164301001</t>
  </si>
  <si>
    <t>28500498</t>
  </si>
  <si>
    <t>АО "Альметьевский завод "Радиоприбор"</t>
  </si>
  <si>
    <t>1644018390</t>
  </si>
  <si>
    <t>30364005</t>
  </si>
  <si>
    <t>АО "Аммоний"</t>
  </si>
  <si>
    <t>1627005779</t>
  </si>
  <si>
    <t>997550001</t>
  </si>
  <si>
    <t>26354328</t>
  </si>
  <si>
    <t>АО "Балтасинское МПП ЖКХ"</t>
  </si>
  <si>
    <t>1612005906</t>
  </si>
  <si>
    <t>161201001</t>
  </si>
  <si>
    <t>26354330</t>
  </si>
  <si>
    <t>АО "Буинское предприятие тепловых сетей"</t>
  </si>
  <si>
    <t>1614008074</t>
  </si>
  <si>
    <t>161401001</t>
  </si>
  <si>
    <t>26354423</t>
  </si>
  <si>
    <t>АО "Водопроводно-канализационное и энергетическое хозяйство"</t>
  </si>
  <si>
    <t>1651035245</t>
  </si>
  <si>
    <t>165101001</t>
  </si>
  <si>
    <t>26354332</t>
  </si>
  <si>
    <t>АО "Высокогорские коммунальные сети"</t>
  </si>
  <si>
    <t>1616016031</t>
  </si>
  <si>
    <t>161601001</t>
  </si>
  <si>
    <t>30791606</t>
  </si>
  <si>
    <t>АО "ГУ ЖКХ"</t>
  </si>
  <si>
    <t>5116000922</t>
  </si>
  <si>
    <t>166045001</t>
  </si>
  <si>
    <t>26560525</t>
  </si>
  <si>
    <t>511601001</t>
  </si>
  <si>
    <t>13-05-2009 00:00:00</t>
  </si>
  <si>
    <t>30335229</t>
  </si>
  <si>
    <t>770401001</t>
  </si>
  <si>
    <t>26354399</t>
  </si>
  <si>
    <t>АО "Елабужское предприятие тепловых сетей"</t>
  </si>
  <si>
    <t>1646020589</t>
  </si>
  <si>
    <t>164601001</t>
  </si>
  <si>
    <t>26603751</t>
  </si>
  <si>
    <t>АО "Завод Элекон"</t>
  </si>
  <si>
    <t>1657032272</t>
  </si>
  <si>
    <t>165701001</t>
  </si>
  <si>
    <t>28421604</t>
  </si>
  <si>
    <t>АО "Зеленодольский молочноперерабатывающий комбинат"</t>
  </si>
  <si>
    <t>1648033456</t>
  </si>
  <si>
    <t>164801001</t>
  </si>
  <si>
    <t>26354405</t>
  </si>
  <si>
    <t>АО "Зеленодольское ПТС"</t>
  </si>
  <si>
    <t>1648017567</t>
  </si>
  <si>
    <t>26354450</t>
  </si>
  <si>
    <t>АО "КЗМА"</t>
  </si>
  <si>
    <t>1656000729</t>
  </si>
  <si>
    <t>165601001</t>
  </si>
  <si>
    <t>26322532</t>
  </si>
  <si>
    <t>АО "КМПО"</t>
  </si>
  <si>
    <t>1657005416</t>
  </si>
  <si>
    <t>166101001</t>
  </si>
  <si>
    <t>26406031</t>
  </si>
  <si>
    <t>АО "Казанский жировой комбинат"</t>
  </si>
  <si>
    <t>1624004583</t>
  </si>
  <si>
    <t>162401001</t>
  </si>
  <si>
    <t>26508783</t>
  </si>
  <si>
    <t>АО "Казанский оптико-механический завод"</t>
  </si>
  <si>
    <t>1660004229</t>
  </si>
  <si>
    <t>168150001</t>
  </si>
  <si>
    <t>28494222</t>
  </si>
  <si>
    <t>АО "Казэнерго"</t>
  </si>
  <si>
    <t>1659143468</t>
  </si>
  <si>
    <t>165901001</t>
  </si>
  <si>
    <t>26402595</t>
  </si>
  <si>
    <t>АО "Коммунальные сети Мензелинского района"</t>
  </si>
  <si>
    <t>1628006905</t>
  </si>
  <si>
    <t>162801001</t>
  </si>
  <si>
    <t>28891799</t>
  </si>
  <si>
    <t>АО "Кулонэнергомаш"</t>
  </si>
  <si>
    <t>1660030035</t>
  </si>
  <si>
    <t>166001001</t>
  </si>
  <si>
    <t>26354351</t>
  </si>
  <si>
    <t>АО "Мамадышские тепловые сети"</t>
  </si>
  <si>
    <t>1626009805</t>
  </si>
  <si>
    <t>26322533</t>
  </si>
  <si>
    <t>АО "Международный аэропорт "Казань"</t>
  </si>
  <si>
    <t>1660000344</t>
  </si>
  <si>
    <t>26354354</t>
  </si>
  <si>
    <t>АО "Муслюмовские инженерные сети"</t>
  </si>
  <si>
    <t>1629003801</t>
  </si>
  <si>
    <t>162901001</t>
  </si>
  <si>
    <t>26354470</t>
  </si>
  <si>
    <t>АО "НИИнефтепромхим"</t>
  </si>
  <si>
    <t>1660000129</t>
  </si>
  <si>
    <t>26510829</t>
  </si>
  <si>
    <t>АО "НПО "Радиоэлектроника" им. В.И.Шимко"</t>
  </si>
  <si>
    <t>1660155764</t>
  </si>
  <si>
    <t>26354356</t>
  </si>
  <si>
    <t>АО "Нурлатские тепловые сети"</t>
  </si>
  <si>
    <t>1632009786</t>
  </si>
  <si>
    <t>163201001</t>
  </si>
  <si>
    <t>30353826</t>
  </si>
  <si>
    <t>АО "ОЭЗ "Иннополис"</t>
  </si>
  <si>
    <t>1655265698</t>
  </si>
  <si>
    <t>161501001</t>
  </si>
  <si>
    <t>26322562</t>
  </si>
  <si>
    <t>АО "ОЭЗ ППТ "Алабуга"</t>
  </si>
  <si>
    <t>1646019914</t>
  </si>
  <si>
    <t>26354409</t>
  </si>
  <si>
    <t>АО "Осиновские инженерные сети"</t>
  </si>
  <si>
    <t>1648018708</t>
  </si>
  <si>
    <t>27908518</t>
  </si>
  <si>
    <t>АО "ПОЗиС</t>
  </si>
  <si>
    <t>1648032420</t>
  </si>
  <si>
    <t>19-12-2011 00:00:00</t>
  </si>
  <si>
    <t>27556424</t>
  </si>
  <si>
    <t>АО "РПО "Таткоммунэнерго"</t>
  </si>
  <si>
    <t>1660093204</t>
  </si>
  <si>
    <t>26322556</t>
  </si>
  <si>
    <t>АО "СК "Энерготехника"</t>
  </si>
  <si>
    <t>1660110837</t>
  </si>
  <si>
    <t>26354361</t>
  </si>
  <si>
    <t>АО "Сабинское МПП ЖКХ"</t>
  </si>
  <si>
    <t>1635005846</t>
  </si>
  <si>
    <t>163501001</t>
  </si>
  <si>
    <t>26601772</t>
  </si>
  <si>
    <t>АО "Судоходная компания "Татфлот"</t>
  </si>
  <si>
    <t>1655063726</t>
  </si>
  <si>
    <t>28427136</t>
  </si>
  <si>
    <t>АО "ТАНЕКО"</t>
  </si>
  <si>
    <t>1651044095</t>
  </si>
  <si>
    <t>997250001</t>
  </si>
  <si>
    <t>26541828</t>
  </si>
  <si>
    <t>АО "ТГК-16"</t>
  </si>
  <si>
    <t>1655189422</t>
  </si>
  <si>
    <t>785150001</t>
  </si>
  <si>
    <t>26489288</t>
  </si>
  <si>
    <t>АО "Татэнерго"</t>
  </si>
  <si>
    <t>1657036630</t>
  </si>
  <si>
    <t>01-02-2009 00:00:00</t>
  </si>
  <si>
    <t>26405819</t>
  </si>
  <si>
    <t>АО "Теплоконтроль"</t>
  </si>
  <si>
    <t>1659041868</t>
  </si>
  <si>
    <t>28953157</t>
  </si>
  <si>
    <t>АО "Транснефть-Прикамье"</t>
  </si>
  <si>
    <t>1645000340</t>
  </si>
  <si>
    <t>28822219</t>
  </si>
  <si>
    <t>АО "Энергоцентр "Майский"</t>
  </si>
  <si>
    <t>1648028150</t>
  </si>
  <si>
    <t>165201001</t>
  </si>
  <si>
    <t>27567057</t>
  </si>
  <si>
    <t>Акционерное общество "Ремонтно-эксплуатационное управление" филиал "Екатеринбургский", г. Екатеринбург</t>
  </si>
  <si>
    <t>7714783092</t>
  </si>
  <si>
    <t>667243001</t>
  </si>
  <si>
    <t>26813977</t>
  </si>
  <si>
    <t>Альметьевское РНУ - филиал АО "Транснефть-Прикамье"</t>
  </si>
  <si>
    <t>164402001</t>
  </si>
  <si>
    <t>30346083</t>
  </si>
  <si>
    <t>Вагонный участок Казань Горьковского филиала АО "ФПК"</t>
  </si>
  <si>
    <t>7708709686</t>
  </si>
  <si>
    <t>165545002</t>
  </si>
  <si>
    <t>164501001</t>
  </si>
  <si>
    <t>30980907</t>
  </si>
  <si>
    <t>ГАУ "МЦ "Волга"</t>
  </si>
  <si>
    <t>1624012802</t>
  </si>
  <si>
    <t>28817309</t>
  </si>
  <si>
    <t>ГБУ "Управление материального обеспечения"</t>
  </si>
  <si>
    <t>1660050458</t>
  </si>
  <si>
    <t>1620001863</t>
  </si>
  <si>
    <t>162001001</t>
  </si>
  <si>
    <t>26354433</t>
  </si>
  <si>
    <t>ГУ "Музей-заповедник "Казанский Кремль"</t>
  </si>
  <si>
    <t>1654004781</t>
  </si>
  <si>
    <t>26808802</t>
  </si>
  <si>
    <t>Горьковская дирекция по тепловодоснабжению структурное подразделение Центральной дирекции по тепловодоснабжению - филиала ОАО "РЖД"</t>
  </si>
  <si>
    <t>7708503727</t>
  </si>
  <si>
    <t>525745041</t>
  </si>
  <si>
    <t>26807718</t>
  </si>
  <si>
    <t>Елабужская ТЭЦ - филиал ОАО "Генерирующая компания"</t>
  </si>
  <si>
    <t>164602001</t>
  </si>
  <si>
    <t>26885259</t>
  </si>
  <si>
    <t>ЗАО "Бугульминский КХП №1"</t>
  </si>
  <si>
    <t>1645014575</t>
  </si>
  <si>
    <t>164201001</t>
  </si>
  <si>
    <t>27656185</t>
  </si>
  <si>
    <t>ЗАО "Татгазэнерго"</t>
  </si>
  <si>
    <t>1655098239</t>
  </si>
  <si>
    <t>162702001</t>
  </si>
  <si>
    <t>30478706</t>
  </si>
  <si>
    <t>ЗАО «РБФ им. Куйбышева»</t>
  </si>
  <si>
    <t>1622001940</t>
  </si>
  <si>
    <t>162201001</t>
  </si>
  <si>
    <t>165001001</t>
  </si>
  <si>
    <t>26354468</t>
  </si>
  <si>
    <t>Индивидуальный предприниматель Шаматов И.К.</t>
  </si>
  <si>
    <t>165900594501</t>
  </si>
  <si>
    <t>отсутствует</t>
  </si>
  <si>
    <t>26354437</t>
  </si>
  <si>
    <t>КГАСУ</t>
  </si>
  <si>
    <t>1655018025</t>
  </si>
  <si>
    <t>26807701</t>
  </si>
  <si>
    <t>Казанская ТЭЦ-1 - филиал АО "Татэнерго"</t>
  </si>
  <si>
    <t>165902001</t>
  </si>
  <si>
    <t>26807704</t>
  </si>
  <si>
    <t>Казанская ТЭЦ-2 - филиал АО "Татэнерго"</t>
  </si>
  <si>
    <t>166102001</t>
  </si>
  <si>
    <t>28449469</t>
  </si>
  <si>
    <t>Казанская ТЭЦ-3 - филиал ОАО "ТГК-16"</t>
  </si>
  <si>
    <t>165843001</t>
  </si>
  <si>
    <t>26813966</t>
  </si>
  <si>
    <t>Казанское РНУ - филиал АО "Транснефть-Прикамье"</t>
  </si>
  <si>
    <t>165543001</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</si>
  <si>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</si>
  <si>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</si>
  <si>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</si>
  <si>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26354341</t>
  </si>
  <si>
    <t>Лечебно - профилактическое частное учреждение профсоюзов санаторий "Васильевский"</t>
  </si>
  <si>
    <t>1620000411</t>
  </si>
  <si>
    <t>26354350</t>
  </si>
  <si>
    <t>Лечебно-профилактическое частное учреждение профсоюзов Санаторий "Бакирово"</t>
  </si>
  <si>
    <t>1625000119</t>
  </si>
  <si>
    <t>164901001</t>
  </si>
  <si>
    <t>26354352</t>
  </si>
  <si>
    <t>Лечебно-профилактическое частное учреждение профсоюзов санаторий "Шифалы су (целебная вода) - Ижминводы"</t>
  </si>
  <si>
    <t>1627000509</t>
  </si>
  <si>
    <t>162701001</t>
  </si>
  <si>
    <t>31442434</t>
  </si>
  <si>
    <t>МБУ "Хозяйственно-эксплуатационная служба Балтасинского муниципального района Республики Татарстан"</t>
  </si>
  <si>
    <t>1612008953</t>
  </si>
  <si>
    <t>14-08-2015 00:00:00</t>
  </si>
  <si>
    <t>26354325</t>
  </si>
  <si>
    <t>МУП "Атнинское ЖКХ"</t>
  </si>
  <si>
    <t>1610002473</t>
  </si>
  <si>
    <t>161001001</t>
  </si>
  <si>
    <t>26405877</t>
  </si>
  <si>
    <t>МУП "Водоканал"</t>
  </si>
  <si>
    <t>1653006666</t>
  </si>
  <si>
    <t>26354344</t>
  </si>
  <si>
    <t>МУП "Кайбицкое ЖКХ"</t>
  </si>
  <si>
    <t>1621000252</t>
  </si>
  <si>
    <t>162101001</t>
  </si>
  <si>
    <t>28794019</t>
  </si>
  <si>
    <t>МУП "Коммунальные сети Черемшанского района"</t>
  </si>
  <si>
    <t>1640006796</t>
  </si>
  <si>
    <t>164001001</t>
  </si>
  <si>
    <t>26354343</t>
  </si>
  <si>
    <t>МУП "Нурлатское МПП ЖКХ"</t>
  </si>
  <si>
    <t>1620002144</t>
  </si>
  <si>
    <t>31354688</t>
  </si>
  <si>
    <t>МУП "Пестречинские коммунальные сети"</t>
  </si>
  <si>
    <t>1633009669</t>
  </si>
  <si>
    <t>163301001</t>
  </si>
  <si>
    <t>28819417</t>
  </si>
  <si>
    <t>МУП "Прогресс"</t>
  </si>
  <si>
    <t>1617004310</t>
  </si>
  <si>
    <t>161701001</t>
  </si>
  <si>
    <t>163401001</t>
  </si>
  <si>
    <t>26354392</t>
  </si>
  <si>
    <t>МУП "Светсервис"</t>
  </si>
  <si>
    <t>1644031761</t>
  </si>
  <si>
    <t>26354376</t>
  </si>
  <si>
    <t>МУП "Сельхозжилсервис"</t>
  </si>
  <si>
    <t>1643006561</t>
  </si>
  <si>
    <t>26354371</t>
  </si>
  <si>
    <t>МУП "Теплосервис"</t>
  </si>
  <si>
    <t>1642004226</t>
  </si>
  <si>
    <t>28983667</t>
  </si>
  <si>
    <t>МУП "Теплоэнергосервис"</t>
  </si>
  <si>
    <t>1634009125</t>
  </si>
  <si>
    <t>163901001</t>
  </si>
  <si>
    <t>27556428</t>
  </si>
  <si>
    <t>МУП "Тюлячинские тепловые сети"</t>
  </si>
  <si>
    <t>1619005510</t>
  </si>
  <si>
    <t>161901001</t>
  </si>
  <si>
    <t>26807712</t>
  </si>
  <si>
    <t>Набережночелнинская ТЭЦ - филиал АО "Татэнерго"</t>
  </si>
  <si>
    <t>165002002</t>
  </si>
  <si>
    <t>28449529</t>
  </si>
  <si>
    <t>Нижнекамская ТЭЦ (ПТК-1) -филиал ОАО "ТГК-16"</t>
  </si>
  <si>
    <t>165143001</t>
  </si>
  <si>
    <t>26407190</t>
  </si>
  <si>
    <t>ОАО "Алабуга Соте"</t>
  </si>
  <si>
    <t>1646013662</t>
  </si>
  <si>
    <t>26354397</t>
  </si>
  <si>
    <t>ОАО "Бугульминское предприятие тепловых сетей"</t>
  </si>
  <si>
    <t>1645021727</t>
  </si>
  <si>
    <t>165801001</t>
  </si>
  <si>
    <t>164701001</t>
  </si>
  <si>
    <t>28492948</t>
  </si>
  <si>
    <t>ОАО "Зеленодольский завод имени А.М.Горького" Санаторий-профилакторий "Дельфин"</t>
  </si>
  <si>
    <t>1648013442</t>
  </si>
  <si>
    <t>1656002652</t>
  </si>
  <si>
    <t>26467125</t>
  </si>
  <si>
    <t>ОАО "Казанский завод Медтехника"</t>
  </si>
  <si>
    <t>1660008880</t>
  </si>
  <si>
    <t>28031957</t>
  </si>
  <si>
    <t>ОАО "Казанькомпрессормаш"</t>
  </si>
  <si>
    <t>1660004878</t>
  </si>
  <si>
    <t>ОАО "Казтрансстрой"</t>
  </si>
  <si>
    <t>1655023882</t>
  </si>
  <si>
    <t>30354432</t>
  </si>
  <si>
    <t>26354346</t>
  </si>
  <si>
    <t>ОАО "Камско-Устьинские коммунальные сети"</t>
  </si>
  <si>
    <t>1622005013</t>
  </si>
  <si>
    <t>26354329</t>
  </si>
  <si>
    <t>ОАО "Киятское МПП ЖКХ"</t>
  </si>
  <si>
    <t>1614007507</t>
  </si>
  <si>
    <t>26354431</t>
  </si>
  <si>
    <t>ОАО "Коммунальные сети Черемшанского района"</t>
  </si>
  <si>
    <t>1640004157</t>
  </si>
  <si>
    <t>160101001</t>
  </si>
  <si>
    <t>26405761</t>
  </si>
  <si>
    <t>ОАО "Куйбышевско-Затонские коммунальные сети"</t>
  </si>
  <si>
    <t>1622005020</t>
  </si>
  <si>
    <t>26354323</t>
  </si>
  <si>
    <t>ОАО "Новокинерское МПП ЖКХ"</t>
  </si>
  <si>
    <t>1609009347</t>
  </si>
  <si>
    <t>160901001</t>
  </si>
  <si>
    <t>26354439</t>
  </si>
  <si>
    <t>ОАО "Обувная фабрика "Спартак"</t>
  </si>
  <si>
    <t>1655022254</t>
  </si>
  <si>
    <t>26354326</t>
  </si>
  <si>
    <t>ОАО "Райсервис"</t>
  </si>
  <si>
    <t>1611006826</t>
  </si>
  <si>
    <t>161101001</t>
  </si>
  <si>
    <t>163601001</t>
  </si>
  <si>
    <t>26354443</t>
  </si>
  <si>
    <t>ОАО "Таткоммунпромкомплект"</t>
  </si>
  <si>
    <t>1655063645</t>
  </si>
  <si>
    <t>26516084</t>
  </si>
  <si>
    <t>ОАО "Таттеплосбыт"</t>
  </si>
  <si>
    <t>1657092881</t>
  </si>
  <si>
    <t>01-04-2010 00:00:00</t>
  </si>
  <si>
    <t>26354365</t>
  </si>
  <si>
    <t>ОАО "Тетюшское ПТС"</t>
  </si>
  <si>
    <t>1638004921</t>
  </si>
  <si>
    <t>163801001</t>
  </si>
  <si>
    <t>30842616</t>
  </si>
  <si>
    <t>ОАО "Челны Холод"</t>
  </si>
  <si>
    <t>1650079031</t>
  </si>
  <si>
    <t>26354428</t>
  </si>
  <si>
    <t>ОАО "Чистопольское предприятие тепловых сетей"</t>
  </si>
  <si>
    <t>1652011455</t>
  </si>
  <si>
    <t>26354360</t>
  </si>
  <si>
    <t>ОАО "Шеморданское МПП ЖКХ Сабинского района"</t>
  </si>
  <si>
    <t>1635005684</t>
  </si>
  <si>
    <t>160501001</t>
  </si>
  <si>
    <t>26354398</t>
  </si>
  <si>
    <t>ООО "Альгазтранс-Елабуга"</t>
  </si>
  <si>
    <t>1646016889</t>
  </si>
  <si>
    <t>26354391</t>
  </si>
  <si>
    <t>ООО "Альтехносервис"</t>
  </si>
  <si>
    <t>1644023351</t>
  </si>
  <si>
    <t>26402600</t>
  </si>
  <si>
    <t>ООО "БРИГ"</t>
  </si>
  <si>
    <t>1651046871</t>
  </si>
  <si>
    <t>26405822</t>
  </si>
  <si>
    <t>ООО "ВодоТехноСервис"</t>
  </si>
  <si>
    <t>1623010400</t>
  </si>
  <si>
    <t>162301001</t>
  </si>
  <si>
    <t>31310231</t>
  </si>
  <si>
    <t>ООО "ГК Транзит"</t>
  </si>
  <si>
    <t>1660259717</t>
  </si>
  <si>
    <t>28902265</t>
  </si>
  <si>
    <t>ООО "Газпром теплоэнерго Казань"</t>
  </si>
  <si>
    <t>1655317579</t>
  </si>
  <si>
    <t>12-01-2015 00:00:00</t>
  </si>
  <si>
    <t>26467133</t>
  </si>
  <si>
    <t>ООО "Дирекция муниципальных проектов"</t>
  </si>
  <si>
    <t>1624008891</t>
  </si>
  <si>
    <t>26466891</t>
  </si>
  <si>
    <t>ООО "Жилбытсервис-М"</t>
  </si>
  <si>
    <t>1644039023</t>
  </si>
  <si>
    <t>27746036</t>
  </si>
  <si>
    <t>ООО "Жилищно-коммунальные услуги"</t>
  </si>
  <si>
    <t>1648028858</t>
  </si>
  <si>
    <t>12-06-2012 00:00:00</t>
  </si>
  <si>
    <t>30797842</t>
  </si>
  <si>
    <t>ООО "ЗЖБИИК "Элеваторстрой"</t>
  </si>
  <si>
    <t>1659165373</t>
  </si>
  <si>
    <t>28954060</t>
  </si>
  <si>
    <t>ООО "Завод ЖБИ Элеваторстой"</t>
  </si>
  <si>
    <t>1659118246</t>
  </si>
  <si>
    <t>26354358</t>
  </si>
  <si>
    <t>ООО "Инженерные сети Кощаковские"</t>
  </si>
  <si>
    <t>1633006160</t>
  </si>
  <si>
    <t>26354320</t>
  </si>
  <si>
    <t>ООО "Инженерные сети"</t>
  </si>
  <si>
    <t>1605004563</t>
  </si>
  <si>
    <t>26405671</t>
  </si>
  <si>
    <t>1623009998</t>
  </si>
  <si>
    <t>30814015</t>
  </si>
  <si>
    <t>ООО "Интеграция"</t>
  </si>
  <si>
    <t>1658191691</t>
  </si>
  <si>
    <t>26322541</t>
  </si>
  <si>
    <t>ООО "КАМАЗ-Энерго"</t>
  </si>
  <si>
    <t>1650157635</t>
  </si>
  <si>
    <t>26354348</t>
  </si>
  <si>
    <t>ООО "КАРСАР"</t>
  </si>
  <si>
    <t>1624004368</t>
  </si>
  <si>
    <t>26467129</t>
  </si>
  <si>
    <t>ООО "КВОТА завода газовой аппаратуры"</t>
  </si>
  <si>
    <t>1660042721</t>
  </si>
  <si>
    <t>31193752</t>
  </si>
  <si>
    <t>ООО "КЭР - Генерация"</t>
  </si>
  <si>
    <t>1655229925</t>
  </si>
  <si>
    <t>12-09-2018 00:00:00</t>
  </si>
  <si>
    <t>27661382</t>
  </si>
  <si>
    <t>ООО "Казанская строительно-сервисная компания"</t>
  </si>
  <si>
    <t>1659067697</t>
  </si>
  <si>
    <t>30940313</t>
  </si>
  <si>
    <t>ООО "Казанский молочный комбинат"</t>
  </si>
  <si>
    <t>1660297582</t>
  </si>
  <si>
    <t>26824663</t>
  </si>
  <si>
    <t>ООО "КамгэсЗЯБ"</t>
  </si>
  <si>
    <t>1650220799</t>
  </si>
  <si>
    <t>11-01-2011 00:00:00</t>
  </si>
  <si>
    <t>26467112</t>
  </si>
  <si>
    <t>ООО "Карат"</t>
  </si>
  <si>
    <t>1655072671</t>
  </si>
  <si>
    <t>26354369</t>
  </si>
  <si>
    <t>ООО "Коммунальные сети - Бетьки"</t>
  </si>
  <si>
    <t>1639035143</t>
  </si>
  <si>
    <t>26354368</t>
  </si>
  <si>
    <t>ООО "Коммунальные сети - Татарстан"</t>
  </si>
  <si>
    <t>1639035055</t>
  </si>
  <si>
    <t>26412782</t>
  </si>
  <si>
    <t>ООО "Коммунальные сети Дрожжаное"</t>
  </si>
  <si>
    <t>1617004014</t>
  </si>
  <si>
    <t>160401001</t>
  </si>
  <si>
    <t>26405825</t>
  </si>
  <si>
    <t>ООО "Лаишевский Коммунальный Сервис"</t>
  </si>
  <si>
    <t>1624010851</t>
  </si>
  <si>
    <t>30346024</t>
  </si>
  <si>
    <t>ООО "Лениногорские тепловые сети"</t>
  </si>
  <si>
    <t>1649022584</t>
  </si>
  <si>
    <t>28272949</t>
  </si>
  <si>
    <t>ООО "МЁША"</t>
  </si>
  <si>
    <t>1619006218</t>
  </si>
  <si>
    <t>23-08-2013 00:00:00</t>
  </si>
  <si>
    <t>26508778</t>
  </si>
  <si>
    <t>ООО "Менделеевсказот"</t>
  </si>
  <si>
    <t>1627005000</t>
  </si>
  <si>
    <t>31222118</t>
  </si>
  <si>
    <t>ООО "НПП "Тасма"</t>
  </si>
  <si>
    <t>1658105396</t>
  </si>
  <si>
    <t>26418533</t>
  </si>
  <si>
    <t>ООО "Нармонский Коммунальный Сервис"</t>
  </si>
  <si>
    <t>1624011615</t>
  </si>
  <si>
    <t>26405806</t>
  </si>
  <si>
    <t>ООО "Нижневязовской жилкомсервис"</t>
  </si>
  <si>
    <t>1648043158</t>
  </si>
  <si>
    <t>28422851</t>
  </si>
  <si>
    <t>ООО "Нижнекамксий Жилкомсервис"</t>
  </si>
  <si>
    <t>1651068882</t>
  </si>
  <si>
    <t>26542465</t>
  </si>
  <si>
    <t>ООО "Нижнекамская ТЭЦ"</t>
  </si>
  <si>
    <t>1651057954</t>
  </si>
  <si>
    <t>26354355</t>
  </si>
  <si>
    <t>ООО "Новошешминское МПП ЖКХ"</t>
  </si>
  <si>
    <t>1631003213</t>
  </si>
  <si>
    <t>163101001</t>
  </si>
  <si>
    <t>26354477</t>
  </si>
  <si>
    <t>ООО "Оризонт"</t>
  </si>
  <si>
    <t>1660085901</t>
  </si>
  <si>
    <t>30802655</t>
  </si>
  <si>
    <t>ООО "Осиновская теплоснабжающая компания"</t>
  </si>
  <si>
    <t>1648041792</t>
  </si>
  <si>
    <t>28830173</t>
  </si>
  <si>
    <t>ООО "ПСК XXI век"</t>
  </si>
  <si>
    <t>1655094562</t>
  </si>
  <si>
    <t>26793317</t>
  </si>
  <si>
    <t>ООО "ПЭСТ"</t>
  </si>
  <si>
    <t>1651057270</t>
  </si>
  <si>
    <t>28828300</t>
  </si>
  <si>
    <t>ООО "РСК"</t>
  </si>
  <si>
    <t>1660200738</t>
  </si>
  <si>
    <t>26405826</t>
  </si>
  <si>
    <t>ООО "РСК" Инженерные Технологии"</t>
  </si>
  <si>
    <t>1624010844</t>
  </si>
  <si>
    <t>30948950</t>
  </si>
  <si>
    <t>ООО "РСС-Комфорт"</t>
  </si>
  <si>
    <t>1616025290</t>
  </si>
  <si>
    <t>30846953</t>
  </si>
  <si>
    <t>ООО "РСУ"</t>
  </si>
  <si>
    <t>1655337110</t>
  </si>
  <si>
    <t>31439881</t>
  </si>
  <si>
    <t>ООО "РегНефтеТорг-7"</t>
  </si>
  <si>
    <t>1655398641</t>
  </si>
  <si>
    <t>14-02-2018 00:00:00</t>
  </si>
  <si>
    <t>30847997</t>
  </si>
  <si>
    <t>ООО "Родник"</t>
  </si>
  <si>
    <t>1601009169</t>
  </si>
  <si>
    <t>31243870</t>
  </si>
  <si>
    <t>ООО "СК-16"</t>
  </si>
  <si>
    <t>1658159338</t>
  </si>
  <si>
    <t>01-10-2014 00:00:00</t>
  </si>
  <si>
    <t>26354446</t>
  </si>
  <si>
    <t>ООО "СКП "Татнефть-Ак Барс"</t>
  </si>
  <si>
    <t>1655085014</t>
  </si>
  <si>
    <t>31423166</t>
  </si>
  <si>
    <t>ООО "СТК КОМПЛЕКТ"</t>
  </si>
  <si>
    <t>1659188444</t>
  </si>
  <si>
    <t>12-02-2018 00:00:00</t>
  </si>
  <si>
    <t>26354364</t>
  </si>
  <si>
    <t>ООО "Спасские коммунальные сети"</t>
  </si>
  <si>
    <t>1637005369</t>
  </si>
  <si>
    <t>163701001</t>
  </si>
  <si>
    <t>31317287</t>
  </si>
  <si>
    <t>ООО "ТЕПЛОГАРАНТ"</t>
  </si>
  <si>
    <t>1655418400</t>
  </si>
  <si>
    <t>31293680</t>
  </si>
  <si>
    <t>ООО "ТТК"</t>
  </si>
  <si>
    <t>1659186172</t>
  </si>
  <si>
    <t>31060076</t>
  </si>
  <si>
    <t>ООО "Татинтек"</t>
  </si>
  <si>
    <t>1644055843</t>
  </si>
  <si>
    <t>26354324</t>
  </si>
  <si>
    <t>ООО "Тепло-Сервис"</t>
  </si>
  <si>
    <t>1609010695</t>
  </si>
  <si>
    <t>26354393</t>
  </si>
  <si>
    <t>ООО "Тепло-Энергосервис"</t>
  </si>
  <si>
    <t>1644032236</t>
  </si>
  <si>
    <t>28423143</t>
  </si>
  <si>
    <t>ООО "Тепло-Энергосервис+"</t>
  </si>
  <si>
    <t>1644067711</t>
  </si>
  <si>
    <t>28014421</t>
  </si>
  <si>
    <t>ООО "ТеплоСервис"</t>
  </si>
  <si>
    <t>1651067938</t>
  </si>
  <si>
    <t>31322071</t>
  </si>
  <si>
    <t>ООО "ТеплоЭнергоСнабжение"</t>
  </si>
  <si>
    <t>1660326233</t>
  </si>
  <si>
    <t>31319208</t>
  </si>
  <si>
    <t>ООО "Тепловик 2"</t>
  </si>
  <si>
    <t>1646046925</t>
  </si>
  <si>
    <t>26466929</t>
  </si>
  <si>
    <t>ООО "Тепловик"</t>
  </si>
  <si>
    <t>1646025594</t>
  </si>
  <si>
    <t>ООО "Тепловые сети"</t>
  </si>
  <si>
    <t>26463919</t>
  </si>
  <si>
    <t>1636005895</t>
  </si>
  <si>
    <t>30941215</t>
  </si>
  <si>
    <t>ООО "Теплокоминвест"</t>
  </si>
  <si>
    <t>1660294817</t>
  </si>
  <si>
    <t>31189349</t>
  </si>
  <si>
    <t>ООО "Теплокоминвест+"</t>
  </si>
  <si>
    <t>1616031470</t>
  </si>
  <si>
    <t>26322549</t>
  </si>
  <si>
    <t>ООО "Теплосервис"</t>
  </si>
  <si>
    <t>1604005405</t>
  </si>
  <si>
    <t>26354337</t>
  </si>
  <si>
    <t>1617002835</t>
  </si>
  <si>
    <t>26407393</t>
  </si>
  <si>
    <t>1647013601</t>
  </si>
  <si>
    <t>28458306</t>
  </si>
  <si>
    <t>1651067744</t>
  </si>
  <si>
    <t>26354413</t>
  </si>
  <si>
    <t>ООО "Теплоснаб"</t>
  </si>
  <si>
    <t>1649011913</t>
  </si>
  <si>
    <t>30941221</t>
  </si>
  <si>
    <t>ООО "Теплоснабинвест"</t>
  </si>
  <si>
    <t>1660294768</t>
  </si>
  <si>
    <t>28266282</t>
  </si>
  <si>
    <t>ООО "Теплоснабсервис"</t>
  </si>
  <si>
    <t>1655256968</t>
  </si>
  <si>
    <t>26511105</t>
  </si>
  <si>
    <t>ООО "Теплострой"</t>
  </si>
  <si>
    <t>1633606560</t>
  </si>
  <si>
    <t>30851416</t>
  </si>
  <si>
    <t>ООО "Тукай Тепло-Газ"</t>
  </si>
  <si>
    <t>1639056739</t>
  </si>
  <si>
    <t>26628367</t>
  </si>
  <si>
    <t>ООО "УК "ВОТ-Комфорт"</t>
  </si>
  <si>
    <t>1658105572</t>
  </si>
  <si>
    <t>30852111</t>
  </si>
  <si>
    <t>ООО "УК "Тепло"</t>
  </si>
  <si>
    <t>1660274539</t>
  </si>
  <si>
    <t>31204808</t>
  </si>
  <si>
    <t>ООО "УК Доверие"</t>
  </si>
  <si>
    <t>1639047773</t>
  </si>
  <si>
    <t>27544484</t>
  </si>
  <si>
    <t>ООО "Управляющая компания "Индустриальный парк - Сервис"</t>
  </si>
  <si>
    <t>1651063644</t>
  </si>
  <si>
    <t>26406006</t>
  </si>
  <si>
    <t>ООО "Ципьинское МПП ЖКХ"</t>
  </si>
  <si>
    <t>1612006787</t>
  </si>
  <si>
    <t>26405734</t>
  </si>
  <si>
    <t>ООО "Шереметьевский ЖилСтройСервис"</t>
  </si>
  <si>
    <t>1651045420</t>
  </si>
  <si>
    <t>30852067</t>
  </si>
  <si>
    <t>ООО "Шугуровские сети"</t>
  </si>
  <si>
    <t>1649036361</t>
  </si>
  <si>
    <t>26354435</t>
  </si>
  <si>
    <t>ООО "ЭПЗ ВКНИИВОЛТ"</t>
  </si>
  <si>
    <t>1655186862</t>
  </si>
  <si>
    <t>26800847</t>
  </si>
  <si>
    <t>ООО "Электротранспорт"</t>
  </si>
  <si>
    <t>1650073760</t>
  </si>
  <si>
    <t>30798857</t>
  </si>
  <si>
    <t>ООО "Энергоресурс"</t>
  </si>
  <si>
    <t>1660252694</t>
  </si>
  <si>
    <t>28422713</t>
  </si>
  <si>
    <t>ООО "Энергосистема"</t>
  </si>
  <si>
    <t>1655137329</t>
  </si>
  <si>
    <t>28871089</t>
  </si>
  <si>
    <t>ООО "Энерготранзит"</t>
  </si>
  <si>
    <t>1657142324</t>
  </si>
  <si>
    <t>28032062</t>
  </si>
  <si>
    <t>ООО "Энергошинсервис"</t>
  </si>
  <si>
    <t>1651061372</t>
  </si>
  <si>
    <t>26383226</t>
  </si>
  <si>
    <t>ООО «Газпром трансгаз Казань»</t>
  </si>
  <si>
    <t>1600000036</t>
  </si>
  <si>
    <t>30431529</t>
  </si>
  <si>
    <t>ООО «ТАТКОММУНПРОМКОМПЛЕКТ»</t>
  </si>
  <si>
    <t>1648009630</t>
  </si>
  <si>
    <t>30844960</t>
  </si>
  <si>
    <t>ООО «УК «ЖК«Видный»</t>
  </si>
  <si>
    <t>1661046221</t>
  </si>
  <si>
    <t>26466903</t>
  </si>
  <si>
    <t>ООО НПП "Балкыш"</t>
  </si>
  <si>
    <t>1645005813</t>
  </si>
  <si>
    <t>26354427</t>
  </si>
  <si>
    <t>ООО ПКФ "Восток-Энерго"</t>
  </si>
  <si>
    <t>1652007515</t>
  </si>
  <si>
    <t>28141600</t>
  </si>
  <si>
    <t>ООО ПО "Коммунсервис-Актаныш"</t>
  </si>
  <si>
    <t>1604009537</t>
  </si>
  <si>
    <t>31156389</t>
  </si>
  <si>
    <t>Общество с ограниченной ответственностью "Тепловые сети западного вывода"</t>
  </si>
  <si>
    <t>1650353407</t>
  </si>
  <si>
    <t>27996020</t>
  </si>
  <si>
    <t>ПАО "ЗФЗ"</t>
  </si>
  <si>
    <t>1648010787</t>
  </si>
  <si>
    <t>28903507</t>
  </si>
  <si>
    <t>ПАО "Казанский вертолетный завод"</t>
  </si>
  <si>
    <t>997450001</t>
  </si>
  <si>
    <t>26322530</t>
  </si>
  <si>
    <t>ПАО "Казанькомпрессормаш"</t>
  </si>
  <si>
    <t>27623195</t>
  </si>
  <si>
    <t>ПАО "Казаньоргсинтез"</t>
  </si>
  <si>
    <t>1658008723</t>
  </si>
  <si>
    <t>27664844</t>
  </si>
  <si>
    <t>26322515</t>
  </si>
  <si>
    <t>ПАО "Нижнекамскнефтехим"</t>
  </si>
  <si>
    <t>1651000010</t>
  </si>
  <si>
    <t>28465468</t>
  </si>
  <si>
    <t>Пассажирское вагонное депо Юдино Горьковского филиала АО "Федеральная пассажирская компания"</t>
  </si>
  <si>
    <t>525743001</t>
  </si>
  <si>
    <t>27958444</t>
  </si>
  <si>
    <t>Раифское СУВУ</t>
  </si>
  <si>
    <t>26354436</t>
  </si>
  <si>
    <t>ФГАОУ ВО "Казанский (Приволжский) федеральный университет"</t>
  </si>
  <si>
    <t>1655018018</t>
  </si>
  <si>
    <t>165401001</t>
  </si>
  <si>
    <t>28815892</t>
  </si>
  <si>
    <t>ФГБНУ "ТатНИИСХ"</t>
  </si>
  <si>
    <t>1659034966</t>
  </si>
  <si>
    <t>26354438</t>
  </si>
  <si>
    <t>ФГБОУ ВО "КНИТУ"</t>
  </si>
  <si>
    <t>1655018804</t>
  </si>
  <si>
    <t>26467089</t>
  </si>
  <si>
    <t>ФГБОУ ВО "Казанский национальный исследовательский технический университет им. А.Н.Туполева"</t>
  </si>
  <si>
    <t>1654003114</t>
  </si>
  <si>
    <t>26509753</t>
  </si>
  <si>
    <t>ФГБОУ ВО Казанская ГАВМ</t>
  </si>
  <si>
    <t>1660007935</t>
  </si>
  <si>
    <t>30903763</t>
  </si>
  <si>
    <t>ФГБУ "ЦЖКУ" МИНОБОРОНЫ РОССИИ</t>
  </si>
  <si>
    <t>7729314745</t>
  </si>
  <si>
    <t>770101001</t>
  </si>
  <si>
    <t>26354459</t>
  </si>
  <si>
    <t>ФКП "Казанский государственный казенный пороховой завод"</t>
  </si>
  <si>
    <t>1656025681</t>
  </si>
  <si>
    <t>29648390</t>
  </si>
  <si>
    <t>Федеральное государственное бюджетное учреждение науки "Федеральный исследовательский центр " Казанский научный центр Российской академии наук (ФИЦ КазНЦ РАН)</t>
  </si>
  <si>
    <t>1655022127</t>
  </si>
  <si>
    <t>26354430</t>
  </si>
  <si>
    <t>Филиал "Казаньнефтепродукт" АО Холдинговая Компания "Татнефтепродукт"</t>
  </si>
  <si>
    <t>1653016921</t>
  </si>
  <si>
    <t>165902002</t>
  </si>
  <si>
    <t>31307235</t>
  </si>
  <si>
    <t>Филиал АО "АБ ИнБев Эфес" в г.Казань</t>
  </si>
  <si>
    <t>5020037784</t>
  </si>
  <si>
    <t>165945003</t>
  </si>
  <si>
    <t>27539502</t>
  </si>
  <si>
    <t>Филиал ЗАО "Пивоварня Москва-Эфес" в г.Казань</t>
  </si>
  <si>
    <t>7726260234</t>
  </si>
  <si>
    <t>28-04-2012 00:00:00</t>
  </si>
  <si>
    <t>26405874</t>
  </si>
  <si>
    <t>Филиал ФГБОУ ВПО "Камская государственная инженерно-экономическая академия"</t>
  </si>
  <si>
    <t>1650037345</t>
  </si>
  <si>
    <t>165202001</t>
  </si>
  <si>
    <t>30914574</t>
  </si>
  <si>
    <t>Филиал ФГБУ "ЦЖКУ" МИНОБОРОНЫ РОССИИ (по ЦВО)</t>
  </si>
  <si>
    <t>667043001</t>
  </si>
  <si>
    <t>26467064</t>
  </si>
  <si>
    <t>Челнинский филиал ООО "Татнефть-АЗС Центр"</t>
  </si>
  <si>
    <t>1644040195</t>
  </si>
  <si>
    <t>163943001</t>
  </si>
  <si>
    <t>WARM</t>
  </si>
  <si>
    <t>15.12.2020</t>
  </si>
  <si>
    <t>434-126/тп-2020</t>
  </si>
  <si>
    <t>01.01.2021</t>
  </si>
  <si>
    <t>31.12.2021</t>
  </si>
  <si>
    <t>О</t>
  </si>
  <si>
    <t>Город Казань, Город Казань (92701000);</t>
  </si>
  <si>
    <t>плата за подключение (технологическое присоединение) к системе теплоснабжения</t>
  </si>
  <si>
    <t>Расходы на проведение мероприяий по подключению объектов заявителей</t>
  </si>
  <si>
    <t>Расходы на создание (реконструкцию) тепловых сетей (за исключением создания (реконструкции) тепловых пунктов) от существующих тепловых сетей или источников тепловой энергии до точек подключения объектов заявителей</t>
  </si>
  <si>
    <t>Договор о подключении к системе теплоснабжения</t>
  </si>
  <si>
    <t>1.2.2</t>
  </si>
  <si>
    <t>https://portal.eias.ru/Portal/DownloadPage.aspx?type=12&amp;guid=d863e140-70e8-4a91-afe2-40706b60cf7e</t>
  </si>
  <si>
    <t>https://portal.eias.ru/Portal/DownloadPage.aspx?type=12&amp;guid=0ce3cef8-c645-4601-a38b-174cf71e18a1</t>
  </si>
  <si>
    <t>11.09.2017</t>
  </si>
  <si>
    <t>http://www.kazenergo.com/</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</si>
  <si>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t>
  </si>
  <si>
    <t>Постановление Правительства РФ от 05.07.2018 № 787, Правила подключения (технологического присоединения) к системам теплоснабжения, включая правила недискриминационного доступа к услугам по подключению (технологическому присоединению) к системам теплоснабжения</t>
  </si>
  <si>
    <t>8(843)2111235</t>
  </si>
  <si>
    <t>РТ, г. Казань, 420021, ул. Габдуллы Тукая, 162</t>
  </si>
  <si>
    <t>c 08:00 до 17:00</t>
  </si>
  <si>
    <t>понедельник-пятница</t>
  </si>
  <si>
    <t>понедельник-пятница: c 08:00 до 17:00</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</si>
  <si>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t>
  </si>
  <si>
    <t>31458245</t>
  </si>
  <si>
    <t>Общество с ограниченной ответственностью "Тепло"</t>
  </si>
  <si>
    <t>1656109973</t>
  </si>
  <si>
    <t>28.12.2020 18:43:11</t>
  </si>
  <si>
    <t>https://portal.eias.ru/Portal/DownloadPage.aspx?type=12&amp;guid=4eb1e1de-61fb-406c-8ab8-ac0c0285f588</t>
  </si>
  <si>
    <t>https://portal.eias.ru/Portal/DownloadPage.aspx?type=12&amp;guid=a62dc9ae-2cc4-43fa-91c9-c5cbc84b813e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</si>
</sst>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66"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4" fontId="8" fillId="0" borderId="0" applyFont="0" applyFill="0" applyBorder="0" applyAlignment="0" applyProtection="0"/>
    <xf numFmtId="168" fontId="10" fillId="2" borderId="0">
      <protection locked="0"/>
    </xf>
    <xf numFmtId="0" fontId="19" fillId="0" borderId="0" applyFill="0" applyBorder="0" applyProtection="0">
      <alignment vertical="center"/>
    </xf>
    <xf numFmtId="165" fontId="10" fillId="2" borderId="0">
      <protection locked="0"/>
    </xf>
    <xf numFmtId="169"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43" fontId="41" fillId="0" borderId="0" applyFont="0" applyFill="0" applyBorder="0" applyAlignment="0" applyProtection="0"/>
    <xf numFmtId="41"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31">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7" fontId="10" fillId="0" borderId="5" xfId="54" applyNumberFormat="1" applyFont="1" applyFill="1" applyBorder="1" applyAlignment="1" applyProtection="1">
      <alignment horizontal="center" vertical="center" wrapText="1"/>
    </xf>
    <xf numFmtId="167"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8" xfId="53" applyNumberFormat="1" applyFont="1" applyFill="1" applyBorder="1" applyAlignment="1" applyProtection="1">
      <alignment horizontal="center"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5"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10" fillId="9" borderId="5" xfId="54" applyNumberFormat="1" applyFont="1" applyFill="1" applyBorder="1" applyAlignment="1" applyProtection="1">
      <alignment horizontal="left" vertical="center" wrapText="1"/>
      <protection locked="0"/>
    </xf>
    <xf numFmtId="165" fontId="10" fillId="0" borderId="5" xfId="30" applyNumberFormat="1" applyFont="1" applyFill="1" applyBorder="1" applyAlignment="1" applyProtection="1">
      <alignment horizontal="right" vertical="center" wrapText="1"/>
    </xf>
    <xf numFmtId="165"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74" fillId="9" borderId="13" xfId="30" applyNumberFormat="1" applyFont="1" applyFill="1" applyBorder="1" applyAlignment="1" applyProtection="1">
      <alignment horizontal="left" vertical="center" wrapText="1"/>
      <protection locked="0"/>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xf>
    <xf numFmtId="0" fontId="37" fillId="7" borderId="0" xfId="54" applyFont="1" applyFill="1" applyBorder="1" applyAlignment="1" applyProtection="1">
      <alignment horizontal="center" vertical="center" wrapText="1"/>
    </xf>
    <xf numFmtId="49" fontId="10" fillId="7" borderId="5" xfId="54" applyNumberFormat="1"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22" fontId="10" fillId="0" borderId="0" xfId="49" applyNumberFormat="1" applyFont="1" applyAlignment="1" applyProtection="1">
      <alignment horizontal="left" vertical="center" wrapText="1"/>
    </xf>
    <xf numFmtId="0" fontId="0" fillId="0" borderId="0" xfId="0" applyNumberFormat="1">
      <alignment vertical="top"/>
    </xf>
    <xf numFmtId="49" fontId="0" fillId="8" borderId="5" xfId="53" applyNumberFormat="1" applyFont="1" applyFill="1" applyBorder="1" applyAlignment="1" applyProtection="1">
      <alignment horizontal="left" vertical="center" wrapText="1" indent="1"/>
    </xf>
    <xf numFmtId="0" fontId="10" fillId="8" borderId="5" xfId="52" applyNumberFormat="1" applyFont="1" applyFill="1" applyBorder="1" applyAlignment="1" applyProtection="1">
      <alignment horizontal="left" vertical="center" wrapText="1" indent="1"/>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165" fontId="0" fillId="2" borderId="5" xfId="0" applyNumberFormat="1" applyFill="1" applyBorder="1" applyAlignment="1" applyProtection="1">
      <alignment horizontal="right" vertical="center"/>
      <protection locked="0"/>
    </xf>
    <xf numFmtId="4" fontId="10" fillId="9" borderId="5" xfId="54" applyNumberFormat="1" applyFont="1" applyFill="1" applyBorder="1" applyAlignment="1" applyProtection="1">
      <alignment horizontal="left" vertical="center" wrapText="1"/>
      <protection locked="0"/>
    </xf>
    <xf numFmtId="49" fontId="0" fillId="9" borderId="5" xfId="30" applyNumberFormat="1" applyFont="1" applyFill="1" applyBorder="1" applyAlignment="1" applyProtection="1">
      <alignment horizontal="left" vertical="center" wrapText="1" indent="3"/>
      <protection locked="0"/>
    </xf>
    <xf numFmtId="49" fontId="0" fillId="12" borderId="47" xfId="0" applyFont="1" applyFill="1" applyBorder="1" applyAlignment="1">
      <alignment horizontal="center" vertical="center"/>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49" fontId="74" fillId="0" borderId="0" xfId="30" applyNumberFormat="1" applyBorder="1" applyAlignment="1" applyProtection="1">
      <alignment vertical="center"/>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49" fontId="74" fillId="0" borderId="0" xfId="30" applyNumberFormat="1" applyFont="1" applyBorder="1" applyProtection="1">
      <alignment vertical="top"/>
    </xf>
    <xf numFmtId="49" fontId="0" fillId="0" borderId="0" xfId="0" applyBorder="1">
      <alignment vertical="top"/>
    </xf>
    <xf numFmtId="49" fontId="18" fillId="7" borderId="0" xfId="43" applyFont="1" applyFill="1" applyBorder="1" applyAlignment="1">
      <alignment horizontal="left" wrapText="1"/>
    </xf>
    <xf numFmtId="0" fontId="22" fillId="0" borderId="0" xfId="22" applyFont="1" applyFill="1" applyBorder="1" applyAlignment="1" applyProtection="1">
      <alignment horizontal="right" vertical="top" wrapText="1" indent="1"/>
    </xf>
    <xf numFmtId="49" fontId="18" fillId="7" borderId="0" xfId="43" applyFont="1" applyFill="1" applyBorder="1" applyAlignment="1">
      <alignment horizontal="justify" vertical="justify" wrapText="1"/>
    </xf>
    <xf numFmtId="0" fontId="22" fillId="0" borderId="0" xfId="22" applyFont="1" applyFill="1" applyBorder="1" applyAlignment="1" applyProtection="1">
      <alignment horizontal="left" vertical="top" wrapText="1"/>
    </xf>
    <xf numFmtId="0" fontId="18" fillId="7" borderId="0" xfId="43" applyNumberFormat="1" applyFont="1" applyFill="1" applyBorder="1" applyAlignment="1">
      <alignment horizontal="justify" vertical="top" wrapText="1"/>
    </xf>
    <xf numFmtId="0" fontId="22" fillId="0" borderId="0" xfId="22" applyFont="1" applyFill="1" applyBorder="1" applyAlignment="1" applyProtection="1">
      <alignment horizontal="right" vertical="top"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67" fontId="10" fillId="0" borderId="13" xfId="54" applyNumberFormat="1" applyFont="1" applyFill="1" applyBorder="1" applyAlignment="1" applyProtection="1">
      <alignment horizontal="center" vertical="center" wrapText="1"/>
    </xf>
    <xf numFmtId="167" fontId="10" fillId="0" borderId="14" xfId="54" applyNumberFormat="1" applyFont="1" applyFill="1" applyBorder="1" applyAlignment="1" applyProtection="1">
      <alignment horizontal="center" vertical="center" wrapText="1"/>
    </xf>
    <xf numFmtId="167"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7" fillId="0" borderId="0" xfId="0" applyNumberFormat="1" applyFont="1" applyFill="1" applyBorder="1" applyAlignment="1" applyProtection="1">
      <alignment horizontal="center" vertical="center"/>
    </xf>
    <xf numFmtId="0" fontId="10" fillId="0" borderId="5" xfId="47" applyFont="1" applyFill="1" applyBorder="1" applyAlignment="1" applyProtection="1">
      <alignment horizontal="center" vertical="center" wrapText="1"/>
    </xf>
    <xf numFmtId="49" fontId="33"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107" fillId="0" borderId="0" xfId="0" applyNumberFormat="1" applyFont="1" applyFill="1" applyBorder="1" applyAlignment="1">
      <alignment horizontal="right"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0"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0" fontId="0" fillId="8" borderId="5" xfId="0" applyNumberFormat="1" applyFill="1" applyBorder="1" applyAlignment="1" applyProtection="1">
      <alignment horizontal="lef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center" wrapText="1"/>
    </xf>
    <xf numFmtId="0" fontId="10" fillId="0" borderId="28"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0" fillId="7" borderId="5" xfId="102" applyNumberFormat="1"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16" xfId="54" applyNumberFormat="1" applyFont="1" applyFill="1" applyBorder="1" applyAlignment="1" applyProtection="1">
      <alignment horizontal="left" vertical="center" wrapText="1" indent="4"/>
      <protection locked="0"/>
    </xf>
    <xf numFmtId="49" fontId="10" fillId="2" borderId="28" xfId="54" applyNumberFormat="1" applyFont="1" applyFill="1" applyBorder="1" applyAlignment="1" applyProtection="1">
      <alignment horizontal="left" vertical="center" wrapText="1" indent="4"/>
      <protection locked="0"/>
    </xf>
    <xf numFmtId="49" fontId="10" fillId="2" borderId="26" xfId="54" applyNumberFormat="1" applyFont="1" applyFill="1" applyBorder="1" applyAlignment="1" applyProtection="1">
      <alignment horizontal="left" vertical="center" wrapText="1" indent="4"/>
      <protection locked="0"/>
    </xf>
    <xf numFmtId="0" fontId="10" fillId="0" borderId="5" xfId="54" applyNumberFormat="1" applyFont="1" applyFill="1" applyBorder="1" applyAlignment="1" applyProtection="1">
      <alignment horizontal="left" vertical="center" wrapText="1"/>
    </xf>
    <xf numFmtId="0" fontId="10" fillId="9" borderId="16" xfId="54" applyNumberFormat="1" applyFont="1" applyFill="1" applyBorder="1" applyAlignment="1" applyProtection="1">
      <alignment horizontal="left" vertical="center" wrapText="1"/>
      <protection locked="0"/>
    </xf>
    <xf numFmtId="0" fontId="10" fillId="9" borderId="26" xfId="54" applyNumberFormat="1" applyFont="1" applyFill="1" applyBorder="1" applyAlignment="1" applyProtection="1">
      <alignment horizontal="left" vertical="center" wrapText="1"/>
      <protection locked="0"/>
    </xf>
    <xf numFmtId="0" fontId="37" fillId="0" borderId="16" xfId="54" applyFont="1" applyFill="1" applyBorder="1" applyAlignment="1" applyProtection="1">
      <alignment horizontal="center" vertical="center" wrapText="1"/>
    </xf>
    <xf numFmtId="0" fontId="37" fillId="0" borderId="26" xfId="54" applyFont="1" applyFill="1" applyBorder="1" applyAlignment="1" applyProtection="1">
      <alignment horizontal="center" vertical="center" wrapText="1"/>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41"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0" fontId="10" fillId="0" borderId="13" xfId="54"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38100</xdr:colOff>
      <xdr:row>28</xdr:row>
      <xdr:rowOff>0</xdr:rowOff>
    </xdr:from>
    <xdr:to>
      <xdr:col>31</xdr:col>
      <xdr:colOff>228600</xdr:colOff>
      <xdr:row>28</xdr:row>
      <xdr:rowOff>190500</xdr:rowOff>
    </xdr:to>
    <xdr:grpSp>
      <xdr:nvGrpSpPr>
        <xdr:cNvPr id="4" name="shCalendar" hidden="1"/>
        <xdr:cNvGrpSpPr>
          <a:grpSpLocks/>
        </xdr:cNvGrpSpPr>
      </xdr:nvGrpSpPr>
      <xdr:grpSpPr bwMode="auto">
        <a:xfrm>
          <a:off x="16735425" y="42957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xdr:cNvGrpSpPr>
          <a:grpSpLocks/>
        </xdr:cNvGrpSpPr>
      </xdr:nvGrpSpPr>
      <xdr:grpSpPr bwMode="auto">
        <a:xfrm>
          <a:off x="7219950" y="3371850"/>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198" t="s">
        <v>491</v>
      </c>
      <c r="G2" s="1199"/>
      <c r="H2" s="1200"/>
      <c r="I2" s="436"/>
    </row>
    <row r="3" spans="1:20" ht="3" customHeight="1"/>
    <row r="4" spans="1:20" s="190" customFormat="1" ht="11.25">
      <c r="A4" s="214"/>
      <c r="B4" s="214"/>
      <c r="C4" s="214"/>
      <c r="D4" s="214"/>
      <c r="F4" s="1159" t="s">
        <v>454</v>
      </c>
      <c r="G4" s="1159"/>
      <c r="H4" s="1159"/>
      <c r="I4" s="1201"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1"/>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22.12.2020</v>
      </c>
      <c r="I7" s="196" t="s">
        <v>493</v>
      </c>
      <c r="J7" s="334"/>
      <c r="K7" s="214"/>
      <c r="L7" s="214"/>
      <c r="M7" s="214"/>
      <c r="N7" s="214"/>
      <c r="O7" s="214"/>
      <c r="P7" s="214"/>
      <c r="Q7" s="214"/>
      <c r="R7" s="214"/>
      <c r="S7" s="214"/>
      <c r="T7" s="214"/>
    </row>
    <row r="8" spans="1:20" s="190" customFormat="1" ht="45">
      <c r="A8" s="1202">
        <v>1</v>
      </c>
      <c r="B8" s="214"/>
      <c r="C8" s="214"/>
      <c r="D8" s="214"/>
      <c r="F8" s="335" t="e">
        <f ca="1">"2." &amp;mergeValue(A8)</f>
        <v>#NAME?</v>
      </c>
      <c r="G8" s="417" t="s">
        <v>494</v>
      </c>
      <c r="H8" s="317"/>
      <c r="I8" s="196" t="s">
        <v>590</v>
      </c>
      <c r="J8" s="334"/>
      <c r="K8" s="214"/>
      <c r="L8" s="214"/>
      <c r="M8" s="214"/>
      <c r="N8" s="214"/>
      <c r="O8" s="214"/>
      <c r="P8" s="214"/>
      <c r="Q8" s="214"/>
      <c r="R8" s="214"/>
      <c r="S8" s="214"/>
      <c r="T8" s="214"/>
    </row>
    <row r="9" spans="1:20" s="190" customFormat="1" ht="22.5">
      <c r="A9" s="1202"/>
      <c r="B9" s="214"/>
      <c r="C9" s="214"/>
      <c r="D9" s="214"/>
      <c r="F9" s="335" t="e">
        <f ca="1">"3." &amp;mergeValue(A9)</f>
        <v>#NAME?</v>
      </c>
      <c r="G9" s="417" t="s">
        <v>495</v>
      </c>
      <c r="H9" s="317"/>
      <c r="I9" s="196" t="s">
        <v>588</v>
      </c>
      <c r="J9" s="334"/>
      <c r="K9" s="214"/>
      <c r="L9" s="214"/>
      <c r="M9" s="214"/>
      <c r="N9" s="214"/>
      <c r="O9" s="214"/>
      <c r="P9" s="214"/>
      <c r="Q9" s="214"/>
      <c r="R9" s="214"/>
      <c r="S9" s="214"/>
      <c r="T9" s="214"/>
    </row>
    <row r="10" spans="1:20" s="190" customFormat="1" ht="22.5">
      <c r="A10" s="1202"/>
      <c r="B10" s="214"/>
      <c r="C10" s="214"/>
      <c r="D10" s="214"/>
      <c r="F10" s="335" t="e">
        <f ca="1">"4."&amp;mergeValue(A10)</f>
        <v>#NAME?</v>
      </c>
      <c r="G10" s="417" t="s">
        <v>496</v>
      </c>
      <c r="H10" s="318" t="s">
        <v>458</v>
      </c>
      <c r="I10" s="196"/>
      <c r="J10" s="334"/>
      <c r="K10" s="214"/>
      <c r="L10" s="214"/>
      <c r="M10" s="214"/>
      <c r="N10" s="214"/>
      <c r="O10" s="214"/>
      <c r="P10" s="214"/>
      <c r="Q10" s="214"/>
      <c r="R10" s="214"/>
      <c r="S10" s="214"/>
      <c r="T10" s="214"/>
    </row>
    <row r="11" spans="1:20" s="190" customFormat="1" ht="18.75">
      <c r="A11" s="1202"/>
      <c r="B11" s="1202">
        <v>1</v>
      </c>
      <c r="C11" s="344"/>
      <c r="D11" s="344"/>
      <c r="F11" s="335" t="e">
        <f ca="1">"4."&amp;mergeValue(A11) &amp;"."&amp;mergeValue(B11)</f>
        <v>#NAME?</v>
      </c>
      <c r="G11" s="324" t="s">
        <v>592</v>
      </c>
      <c r="H11" s="317" t="str">
        <f>IF(region_name="","",region_name)</f>
        <v>Республика Татарстан</v>
      </c>
      <c r="I11" s="196" t="s">
        <v>499</v>
      </c>
      <c r="J11" s="334"/>
      <c r="K11" s="214"/>
      <c r="L11" s="214"/>
      <c r="M11" s="214"/>
      <c r="N11" s="214"/>
      <c r="O11" s="214"/>
      <c r="P11" s="214"/>
      <c r="Q11" s="214"/>
      <c r="R11" s="214"/>
      <c r="S11" s="214"/>
      <c r="T11" s="214"/>
    </row>
    <row r="12" spans="1:20" s="190" customFormat="1" ht="22.5">
      <c r="A12" s="1202"/>
      <c r="B12" s="1202"/>
      <c r="C12" s="1202">
        <v>1</v>
      </c>
      <c r="D12" s="344"/>
      <c r="F12" s="335" t="e">
        <f ca="1">"4."&amp;mergeValue(A12) &amp;"."&amp;mergeValue(B12)&amp;"."&amp;mergeValue(C12)</f>
        <v>#NAME?</v>
      </c>
      <c r="G12" s="341" t="s">
        <v>497</v>
      </c>
      <c r="H12" s="317"/>
      <c r="I12" s="196" t="s">
        <v>500</v>
      </c>
      <c r="J12" s="334"/>
      <c r="K12" s="214"/>
      <c r="L12" s="214"/>
      <c r="M12" s="214"/>
      <c r="N12" s="214"/>
      <c r="O12" s="214"/>
      <c r="P12" s="214"/>
      <c r="Q12" s="214"/>
      <c r="R12" s="214"/>
      <c r="S12" s="214"/>
      <c r="T12" s="214"/>
    </row>
    <row r="13" spans="1:20" s="190" customFormat="1" ht="39" customHeight="1">
      <c r="A13" s="1202"/>
      <c r="B13" s="1202"/>
      <c r="C13" s="1202"/>
      <c r="D13" s="344">
        <v>1</v>
      </c>
      <c r="F13" s="335" t="e">
        <f ca="1">"4."&amp;mergeValue(A13) &amp;"."&amp;mergeValue(B13)&amp;"."&amp;mergeValue(C13)&amp;"."&amp;mergeValue(D13)</f>
        <v>#NAME?</v>
      </c>
      <c r="G13" s="420" t="s">
        <v>498</v>
      </c>
      <c r="H13" s="317"/>
      <c r="I13" s="1203" t="s">
        <v>591</v>
      </c>
      <c r="J13" s="334"/>
      <c r="K13" s="214"/>
      <c r="L13" s="214"/>
      <c r="M13" s="214"/>
      <c r="N13" s="214"/>
      <c r="O13" s="214"/>
      <c r="P13" s="214"/>
      <c r="Q13" s="214"/>
      <c r="R13" s="214"/>
      <c r="S13" s="214"/>
      <c r="T13" s="214"/>
    </row>
    <row r="14" spans="1:20" s="190" customFormat="1" ht="18.75">
      <c r="A14" s="1202"/>
      <c r="B14" s="1202"/>
      <c r="C14" s="1202"/>
      <c r="D14" s="344"/>
      <c r="F14" s="338"/>
      <c r="G14" s="150" t="s">
        <v>4</v>
      </c>
      <c r="H14" s="343"/>
      <c r="I14" s="1203"/>
      <c r="J14" s="334"/>
      <c r="K14" s="214"/>
      <c r="L14" s="214"/>
      <c r="M14" s="214"/>
      <c r="N14" s="214"/>
      <c r="O14" s="214"/>
      <c r="P14" s="214"/>
      <c r="Q14" s="214"/>
      <c r="R14" s="214"/>
      <c r="S14" s="214"/>
      <c r="T14" s="214"/>
    </row>
    <row r="15" spans="1:20" s="190" customFormat="1" ht="18.75">
      <c r="A15" s="1202"/>
      <c r="B15" s="1202"/>
      <c r="C15" s="344"/>
      <c r="D15" s="344"/>
      <c r="F15" s="421"/>
      <c r="G15" s="195" t="s">
        <v>403</v>
      </c>
      <c r="H15" s="422"/>
      <c r="I15" s="423"/>
      <c r="J15" s="334"/>
      <c r="K15" s="214"/>
      <c r="L15" s="214"/>
      <c r="M15" s="214"/>
      <c r="N15" s="214"/>
      <c r="O15" s="214"/>
      <c r="P15" s="214"/>
      <c r="Q15" s="214"/>
      <c r="R15" s="214"/>
      <c r="S15" s="214"/>
      <c r="T15" s="214"/>
    </row>
    <row r="16" spans="1:20" s="190" customFormat="1" ht="18.75">
      <c r="A16" s="1202"/>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7" t="s">
        <v>593</v>
      </c>
      <c r="H19" s="1197"/>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9" width="10.5703125" style="587"/>
    <col min="30" max="249" width="10.5703125" style="525"/>
    <col min="250" max="257" width="0" style="525" hidden="1" customWidth="1"/>
    <col min="258" max="258" width="3.7109375" style="525" customWidth="1"/>
    <col min="259" max="259" width="3.85546875" style="525" customWidth="1"/>
    <col min="260" max="260" width="3.7109375" style="525" customWidth="1"/>
    <col min="261" max="261" width="12.7109375" style="525" customWidth="1"/>
    <col min="262" max="262" width="52.7109375" style="525" customWidth="1"/>
    <col min="263" max="266" width="0" style="525" hidden="1" customWidth="1"/>
    <col min="267" max="267" width="12.28515625" style="525" customWidth="1"/>
    <col min="268" max="268" width="6.42578125" style="525" customWidth="1"/>
    <col min="269" max="269" width="12.28515625" style="525" customWidth="1"/>
    <col min="270" max="270" width="0" style="525" hidden="1" customWidth="1"/>
    <col min="271" max="271" width="3.7109375" style="525" customWidth="1"/>
    <col min="272" max="272" width="11.140625" style="525" bestFit="1" customWidth="1"/>
    <col min="273" max="274" width="10.5703125" style="525"/>
    <col min="275" max="275" width="11.140625" style="525" customWidth="1"/>
    <col min="276" max="505" width="10.5703125" style="525"/>
    <col min="506" max="513" width="0" style="525" hidden="1" customWidth="1"/>
    <col min="514" max="514" width="3.7109375" style="525" customWidth="1"/>
    <col min="515" max="515" width="3.85546875" style="525" customWidth="1"/>
    <col min="516" max="516" width="3.7109375" style="525" customWidth="1"/>
    <col min="517" max="517" width="12.7109375" style="525" customWidth="1"/>
    <col min="518" max="518" width="52.7109375" style="525" customWidth="1"/>
    <col min="519" max="522" width="0" style="525" hidden="1" customWidth="1"/>
    <col min="523" max="523" width="12.28515625" style="525" customWidth="1"/>
    <col min="524" max="524" width="6.42578125" style="525" customWidth="1"/>
    <col min="525" max="525" width="12.28515625" style="525" customWidth="1"/>
    <col min="526" max="526" width="0" style="525" hidden="1" customWidth="1"/>
    <col min="527" max="527" width="3.7109375" style="525" customWidth="1"/>
    <col min="528" max="528" width="11.140625" style="525" bestFit="1" customWidth="1"/>
    <col min="529" max="530" width="10.5703125" style="525"/>
    <col min="531" max="531" width="11.140625" style="525" customWidth="1"/>
    <col min="532" max="761" width="10.5703125" style="525"/>
    <col min="762" max="769" width="0" style="525" hidden="1" customWidth="1"/>
    <col min="770" max="770" width="3.7109375" style="525" customWidth="1"/>
    <col min="771" max="771" width="3.85546875" style="525" customWidth="1"/>
    <col min="772" max="772" width="3.7109375" style="525" customWidth="1"/>
    <col min="773" max="773" width="12.7109375" style="525" customWidth="1"/>
    <col min="774" max="774" width="52.7109375" style="525" customWidth="1"/>
    <col min="775" max="778" width="0" style="525" hidden="1" customWidth="1"/>
    <col min="779" max="779" width="12.28515625" style="525" customWidth="1"/>
    <col min="780" max="780" width="6.42578125" style="525" customWidth="1"/>
    <col min="781" max="781" width="12.28515625" style="525" customWidth="1"/>
    <col min="782" max="782" width="0" style="525" hidden="1" customWidth="1"/>
    <col min="783" max="783" width="3.7109375" style="525" customWidth="1"/>
    <col min="784" max="784" width="11.140625" style="525" bestFit="1" customWidth="1"/>
    <col min="785" max="786" width="10.5703125" style="525"/>
    <col min="787" max="787" width="11.140625" style="525" customWidth="1"/>
    <col min="788" max="1017" width="10.5703125" style="525"/>
    <col min="1018" max="1025" width="0" style="525" hidden="1" customWidth="1"/>
    <col min="1026" max="1026" width="3.7109375" style="525" customWidth="1"/>
    <col min="1027" max="1027" width="3.85546875" style="525" customWidth="1"/>
    <col min="1028" max="1028" width="3.7109375" style="525" customWidth="1"/>
    <col min="1029" max="1029" width="12.7109375" style="525" customWidth="1"/>
    <col min="1030" max="1030" width="52.7109375" style="525" customWidth="1"/>
    <col min="1031" max="1034" width="0" style="525" hidden="1" customWidth="1"/>
    <col min="1035" max="1035" width="12.28515625" style="525" customWidth="1"/>
    <col min="1036" max="1036" width="6.42578125" style="525" customWidth="1"/>
    <col min="1037" max="1037" width="12.28515625" style="525" customWidth="1"/>
    <col min="1038" max="1038" width="0" style="525" hidden="1" customWidth="1"/>
    <col min="1039" max="1039" width="3.7109375" style="525" customWidth="1"/>
    <col min="1040" max="1040" width="11.140625" style="525" bestFit="1" customWidth="1"/>
    <col min="1041" max="1042" width="10.5703125" style="525"/>
    <col min="1043" max="1043" width="11.140625" style="525" customWidth="1"/>
    <col min="1044" max="1273" width="10.5703125" style="525"/>
    <col min="1274" max="1281" width="0" style="525" hidden="1" customWidth="1"/>
    <col min="1282" max="1282" width="3.7109375" style="525" customWidth="1"/>
    <col min="1283" max="1283" width="3.85546875" style="525" customWidth="1"/>
    <col min="1284" max="1284" width="3.7109375" style="525" customWidth="1"/>
    <col min="1285" max="1285" width="12.7109375" style="525" customWidth="1"/>
    <col min="1286" max="1286" width="52.7109375" style="525" customWidth="1"/>
    <col min="1287" max="1290" width="0" style="525" hidden="1" customWidth="1"/>
    <col min="1291" max="1291" width="12.28515625" style="525" customWidth="1"/>
    <col min="1292" max="1292" width="6.42578125" style="525" customWidth="1"/>
    <col min="1293" max="1293" width="12.28515625" style="525" customWidth="1"/>
    <col min="1294" max="1294" width="0" style="525" hidden="1" customWidth="1"/>
    <col min="1295" max="1295" width="3.7109375" style="525" customWidth="1"/>
    <col min="1296" max="1296" width="11.140625" style="525" bestFit="1" customWidth="1"/>
    <col min="1297" max="1298" width="10.5703125" style="525"/>
    <col min="1299" max="1299" width="11.140625" style="525" customWidth="1"/>
    <col min="1300" max="1529" width="10.5703125" style="525"/>
    <col min="1530" max="1537" width="0" style="525" hidden="1" customWidth="1"/>
    <col min="1538" max="1538" width="3.7109375" style="525" customWidth="1"/>
    <col min="1539" max="1539" width="3.85546875" style="525" customWidth="1"/>
    <col min="1540" max="1540" width="3.7109375" style="525" customWidth="1"/>
    <col min="1541" max="1541" width="12.7109375" style="525" customWidth="1"/>
    <col min="1542" max="1542" width="52.7109375" style="525" customWidth="1"/>
    <col min="1543" max="1546" width="0" style="525" hidden="1" customWidth="1"/>
    <col min="1547" max="1547" width="12.28515625" style="525" customWidth="1"/>
    <col min="1548" max="1548" width="6.42578125" style="525" customWidth="1"/>
    <col min="1549" max="1549" width="12.28515625" style="525" customWidth="1"/>
    <col min="1550" max="1550" width="0" style="525" hidden="1" customWidth="1"/>
    <col min="1551" max="1551" width="3.7109375" style="525" customWidth="1"/>
    <col min="1552" max="1552" width="11.140625" style="525" bestFit="1" customWidth="1"/>
    <col min="1553" max="1554" width="10.5703125" style="525"/>
    <col min="1555" max="1555" width="11.140625" style="525" customWidth="1"/>
    <col min="1556" max="1785" width="10.5703125" style="525"/>
    <col min="1786" max="1793" width="0" style="525" hidden="1" customWidth="1"/>
    <col min="1794" max="1794" width="3.7109375" style="525" customWidth="1"/>
    <col min="1795" max="1795" width="3.85546875" style="525" customWidth="1"/>
    <col min="1796" max="1796" width="3.7109375" style="525" customWidth="1"/>
    <col min="1797" max="1797" width="12.7109375" style="525" customWidth="1"/>
    <col min="1798" max="1798" width="52.7109375" style="525" customWidth="1"/>
    <col min="1799" max="1802" width="0" style="525" hidden="1" customWidth="1"/>
    <col min="1803" max="1803" width="12.28515625" style="525" customWidth="1"/>
    <col min="1804" max="1804" width="6.42578125" style="525" customWidth="1"/>
    <col min="1805" max="1805" width="12.28515625" style="525" customWidth="1"/>
    <col min="1806" max="1806" width="0" style="525" hidden="1" customWidth="1"/>
    <col min="1807" max="1807" width="3.7109375" style="525" customWidth="1"/>
    <col min="1808" max="1808" width="11.140625" style="525" bestFit="1" customWidth="1"/>
    <col min="1809" max="1810" width="10.5703125" style="525"/>
    <col min="1811" max="1811" width="11.140625" style="525" customWidth="1"/>
    <col min="1812" max="2041" width="10.5703125" style="525"/>
    <col min="2042" max="2049" width="0" style="525" hidden="1" customWidth="1"/>
    <col min="2050" max="2050" width="3.7109375" style="525" customWidth="1"/>
    <col min="2051" max="2051" width="3.85546875" style="525" customWidth="1"/>
    <col min="2052" max="2052" width="3.7109375" style="525" customWidth="1"/>
    <col min="2053" max="2053" width="12.7109375" style="525" customWidth="1"/>
    <col min="2054" max="2054" width="52.7109375" style="525" customWidth="1"/>
    <col min="2055" max="2058" width="0" style="525" hidden="1" customWidth="1"/>
    <col min="2059" max="2059" width="12.28515625" style="525" customWidth="1"/>
    <col min="2060" max="2060" width="6.42578125" style="525" customWidth="1"/>
    <col min="2061" max="2061" width="12.28515625" style="525" customWidth="1"/>
    <col min="2062" max="2062" width="0" style="525" hidden="1" customWidth="1"/>
    <col min="2063" max="2063" width="3.7109375" style="525" customWidth="1"/>
    <col min="2064" max="2064" width="11.140625" style="525" bestFit="1" customWidth="1"/>
    <col min="2065" max="2066" width="10.5703125" style="525"/>
    <col min="2067" max="2067" width="11.140625" style="525" customWidth="1"/>
    <col min="2068" max="2297" width="10.5703125" style="525"/>
    <col min="2298" max="2305" width="0" style="525" hidden="1" customWidth="1"/>
    <col min="2306" max="2306" width="3.7109375" style="525" customWidth="1"/>
    <col min="2307" max="2307" width="3.85546875" style="525" customWidth="1"/>
    <col min="2308" max="2308" width="3.7109375" style="525" customWidth="1"/>
    <col min="2309" max="2309" width="12.7109375" style="525" customWidth="1"/>
    <col min="2310" max="2310" width="52.7109375" style="525" customWidth="1"/>
    <col min="2311" max="2314" width="0" style="525" hidden="1" customWidth="1"/>
    <col min="2315" max="2315" width="12.28515625" style="525" customWidth="1"/>
    <col min="2316" max="2316" width="6.42578125" style="525" customWidth="1"/>
    <col min="2317" max="2317" width="12.28515625" style="525" customWidth="1"/>
    <col min="2318" max="2318" width="0" style="525" hidden="1" customWidth="1"/>
    <col min="2319" max="2319" width="3.7109375" style="525" customWidth="1"/>
    <col min="2320" max="2320" width="11.140625" style="525" bestFit="1" customWidth="1"/>
    <col min="2321" max="2322" width="10.5703125" style="525"/>
    <col min="2323" max="2323" width="11.140625" style="525" customWidth="1"/>
    <col min="2324" max="2553" width="10.5703125" style="525"/>
    <col min="2554" max="2561" width="0" style="525" hidden="1" customWidth="1"/>
    <col min="2562" max="2562" width="3.7109375" style="525" customWidth="1"/>
    <col min="2563" max="2563" width="3.85546875" style="525" customWidth="1"/>
    <col min="2564" max="2564" width="3.7109375" style="525" customWidth="1"/>
    <col min="2565" max="2565" width="12.7109375" style="525" customWidth="1"/>
    <col min="2566" max="2566" width="52.7109375" style="525" customWidth="1"/>
    <col min="2567" max="2570" width="0" style="525" hidden="1" customWidth="1"/>
    <col min="2571" max="2571" width="12.28515625" style="525" customWidth="1"/>
    <col min="2572" max="2572" width="6.42578125" style="525" customWidth="1"/>
    <col min="2573" max="2573" width="12.28515625" style="525" customWidth="1"/>
    <col min="2574" max="2574" width="0" style="525" hidden="1" customWidth="1"/>
    <col min="2575" max="2575" width="3.7109375" style="525" customWidth="1"/>
    <col min="2576" max="2576" width="11.140625" style="525" bestFit="1" customWidth="1"/>
    <col min="2577" max="2578" width="10.5703125" style="525"/>
    <col min="2579" max="2579" width="11.140625" style="525" customWidth="1"/>
    <col min="2580" max="2809" width="10.5703125" style="525"/>
    <col min="2810" max="2817" width="0" style="525" hidden="1" customWidth="1"/>
    <col min="2818" max="2818" width="3.7109375" style="525" customWidth="1"/>
    <col min="2819" max="2819" width="3.85546875" style="525" customWidth="1"/>
    <col min="2820" max="2820" width="3.7109375" style="525" customWidth="1"/>
    <col min="2821" max="2821" width="12.7109375" style="525" customWidth="1"/>
    <col min="2822" max="2822" width="52.7109375" style="525" customWidth="1"/>
    <col min="2823" max="2826" width="0" style="525" hidden="1" customWidth="1"/>
    <col min="2827" max="2827" width="12.28515625" style="525" customWidth="1"/>
    <col min="2828" max="2828" width="6.42578125" style="525" customWidth="1"/>
    <col min="2829" max="2829" width="12.28515625" style="525" customWidth="1"/>
    <col min="2830" max="2830" width="0" style="525" hidden="1" customWidth="1"/>
    <col min="2831" max="2831" width="3.7109375" style="525" customWidth="1"/>
    <col min="2832" max="2832" width="11.140625" style="525" bestFit="1" customWidth="1"/>
    <col min="2833" max="2834" width="10.5703125" style="525"/>
    <col min="2835" max="2835" width="11.140625" style="525" customWidth="1"/>
    <col min="2836" max="3065" width="10.5703125" style="525"/>
    <col min="3066" max="3073" width="0" style="525" hidden="1" customWidth="1"/>
    <col min="3074" max="3074" width="3.7109375" style="525" customWidth="1"/>
    <col min="3075" max="3075" width="3.85546875" style="525" customWidth="1"/>
    <col min="3076" max="3076" width="3.7109375" style="525" customWidth="1"/>
    <col min="3077" max="3077" width="12.7109375" style="525" customWidth="1"/>
    <col min="3078" max="3078" width="52.7109375" style="525" customWidth="1"/>
    <col min="3079" max="3082" width="0" style="525" hidden="1" customWidth="1"/>
    <col min="3083" max="3083" width="12.28515625" style="525" customWidth="1"/>
    <col min="3084" max="3084" width="6.42578125" style="525" customWidth="1"/>
    <col min="3085" max="3085" width="12.28515625" style="525" customWidth="1"/>
    <col min="3086" max="3086" width="0" style="525" hidden="1" customWidth="1"/>
    <col min="3087" max="3087" width="3.7109375" style="525" customWidth="1"/>
    <col min="3088" max="3088" width="11.140625" style="525" bestFit="1" customWidth="1"/>
    <col min="3089" max="3090" width="10.5703125" style="525"/>
    <col min="3091" max="3091" width="11.140625" style="525" customWidth="1"/>
    <col min="3092" max="3321" width="10.5703125" style="525"/>
    <col min="3322" max="3329" width="0" style="525" hidden="1" customWidth="1"/>
    <col min="3330" max="3330" width="3.7109375" style="525" customWidth="1"/>
    <col min="3331" max="3331" width="3.85546875" style="525" customWidth="1"/>
    <col min="3332" max="3332" width="3.7109375" style="525" customWidth="1"/>
    <col min="3333" max="3333" width="12.7109375" style="525" customWidth="1"/>
    <col min="3334" max="3334" width="52.7109375" style="525" customWidth="1"/>
    <col min="3335" max="3338" width="0" style="525" hidden="1" customWidth="1"/>
    <col min="3339" max="3339" width="12.28515625" style="525" customWidth="1"/>
    <col min="3340" max="3340" width="6.42578125" style="525" customWidth="1"/>
    <col min="3341" max="3341" width="12.28515625" style="525" customWidth="1"/>
    <col min="3342" max="3342" width="0" style="525" hidden="1" customWidth="1"/>
    <col min="3343" max="3343" width="3.7109375" style="525" customWidth="1"/>
    <col min="3344" max="3344" width="11.140625" style="525" bestFit="1" customWidth="1"/>
    <col min="3345" max="3346" width="10.5703125" style="525"/>
    <col min="3347" max="3347" width="11.140625" style="525" customWidth="1"/>
    <col min="3348" max="3577" width="10.5703125" style="525"/>
    <col min="3578" max="3585" width="0" style="525" hidden="1" customWidth="1"/>
    <col min="3586" max="3586" width="3.7109375" style="525" customWidth="1"/>
    <col min="3587" max="3587" width="3.85546875" style="525" customWidth="1"/>
    <col min="3588" max="3588" width="3.7109375" style="525" customWidth="1"/>
    <col min="3589" max="3589" width="12.7109375" style="525" customWidth="1"/>
    <col min="3590" max="3590" width="52.7109375" style="525" customWidth="1"/>
    <col min="3591" max="3594" width="0" style="525" hidden="1" customWidth="1"/>
    <col min="3595" max="3595" width="12.28515625" style="525" customWidth="1"/>
    <col min="3596" max="3596" width="6.42578125" style="525" customWidth="1"/>
    <col min="3597" max="3597" width="12.28515625" style="525" customWidth="1"/>
    <col min="3598" max="3598" width="0" style="525" hidden="1" customWidth="1"/>
    <col min="3599" max="3599" width="3.7109375" style="525" customWidth="1"/>
    <col min="3600" max="3600" width="11.140625" style="525" bestFit="1" customWidth="1"/>
    <col min="3601" max="3602" width="10.5703125" style="525"/>
    <col min="3603" max="3603" width="11.140625" style="525" customWidth="1"/>
    <col min="3604" max="3833" width="10.5703125" style="525"/>
    <col min="3834" max="3841" width="0" style="525" hidden="1" customWidth="1"/>
    <col min="3842" max="3842" width="3.7109375" style="525" customWidth="1"/>
    <col min="3843" max="3843" width="3.85546875" style="525" customWidth="1"/>
    <col min="3844" max="3844" width="3.7109375" style="525" customWidth="1"/>
    <col min="3845" max="3845" width="12.7109375" style="525" customWidth="1"/>
    <col min="3846" max="3846" width="52.7109375" style="525" customWidth="1"/>
    <col min="3847" max="3850" width="0" style="525" hidden="1" customWidth="1"/>
    <col min="3851" max="3851" width="12.28515625" style="525" customWidth="1"/>
    <col min="3852" max="3852" width="6.42578125" style="525" customWidth="1"/>
    <col min="3853" max="3853" width="12.28515625" style="525" customWidth="1"/>
    <col min="3854" max="3854" width="0" style="525" hidden="1" customWidth="1"/>
    <col min="3855" max="3855" width="3.7109375" style="525" customWidth="1"/>
    <col min="3856" max="3856" width="11.140625" style="525" bestFit="1" customWidth="1"/>
    <col min="3857" max="3858" width="10.5703125" style="525"/>
    <col min="3859" max="3859" width="11.140625" style="525" customWidth="1"/>
    <col min="3860" max="4089" width="10.5703125" style="525"/>
    <col min="4090" max="4097" width="0" style="525" hidden="1" customWidth="1"/>
    <col min="4098" max="4098" width="3.7109375" style="525" customWidth="1"/>
    <col min="4099" max="4099" width="3.85546875" style="525" customWidth="1"/>
    <col min="4100" max="4100" width="3.7109375" style="525" customWidth="1"/>
    <col min="4101" max="4101" width="12.7109375" style="525" customWidth="1"/>
    <col min="4102" max="4102" width="52.7109375" style="525" customWidth="1"/>
    <col min="4103" max="4106" width="0" style="525" hidden="1" customWidth="1"/>
    <col min="4107" max="4107" width="12.28515625" style="525" customWidth="1"/>
    <col min="4108" max="4108" width="6.42578125" style="525" customWidth="1"/>
    <col min="4109" max="4109" width="12.28515625" style="525" customWidth="1"/>
    <col min="4110" max="4110" width="0" style="525" hidden="1" customWidth="1"/>
    <col min="4111" max="4111" width="3.7109375" style="525" customWidth="1"/>
    <col min="4112" max="4112" width="11.140625" style="525" bestFit="1" customWidth="1"/>
    <col min="4113" max="4114" width="10.5703125" style="525"/>
    <col min="4115" max="4115" width="11.140625" style="525" customWidth="1"/>
    <col min="4116" max="4345" width="10.5703125" style="525"/>
    <col min="4346" max="4353" width="0" style="525" hidden="1" customWidth="1"/>
    <col min="4354" max="4354" width="3.7109375" style="525" customWidth="1"/>
    <col min="4355" max="4355" width="3.85546875" style="525" customWidth="1"/>
    <col min="4356" max="4356" width="3.7109375" style="525" customWidth="1"/>
    <col min="4357" max="4357" width="12.7109375" style="525" customWidth="1"/>
    <col min="4358" max="4358" width="52.7109375" style="525" customWidth="1"/>
    <col min="4359" max="4362" width="0" style="525" hidden="1" customWidth="1"/>
    <col min="4363" max="4363" width="12.28515625" style="525" customWidth="1"/>
    <col min="4364" max="4364" width="6.42578125" style="525" customWidth="1"/>
    <col min="4365" max="4365" width="12.28515625" style="525" customWidth="1"/>
    <col min="4366" max="4366" width="0" style="525" hidden="1" customWidth="1"/>
    <col min="4367" max="4367" width="3.7109375" style="525" customWidth="1"/>
    <col min="4368" max="4368" width="11.140625" style="525" bestFit="1" customWidth="1"/>
    <col min="4369" max="4370" width="10.5703125" style="525"/>
    <col min="4371" max="4371" width="11.140625" style="525" customWidth="1"/>
    <col min="4372" max="4601" width="10.5703125" style="525"/>
    <col min="4602" max="4609" width="0" style="525" hidden="1" customWidth="1"/>
    <col min="4610" max="4610" width="3.7109375" style="525" customWidth="1"/>
    <col min="4611" max="4611" width="3.85546875" style="525" customWidth="1"/>
    <col min="4612" max="4612" width="3.7109375" style="525" customWidth="1"/>
    <col min="4613" max="4613" width="12.7109375" style="525" customWidth="1"/>
    <col min="4614" max="4614" width="52.7109375" style="525" customWidth="1"/>
    <col min="4615" max="4618" width="0" style="525" hidden="1" customWidth="1"/>
    <col min="4619" max="4619" width="12.28515625" style="525" customWidth="1"/>
    <col min="4620" max="4620" width="6.42578125" style="525" customWidth="1"/>
    <col min="4621" max="4621" width="12.28515625" style="525" customWidth="1"/>
    <col min="4622" max="4622" width="0" style="525" hidden="1" customWidth="1"/>
    <col min="4623" max="4623" width="3.7109375" style="525" customWidth="1"/>
    <col min="4624" max="4624" width="11.140625" style="525" bestFit="1" customWidth="1"/>
    <col min="4625" max="4626" width="10.5703125" style="525"/>
    <col min="4627" max="4627" width="11.140625" style="525" customWidth="1"/>
    <col min="4628" max="4857" width="10.5703125" style="525"/>
    <col min="4858" max="4865" width="0" style="525" hidden="1" customWidth="1"/>
    <col min="4866" max="4866" width="3.7109375" style="525" customWidth="1"/>
    <col min="4867" max="4867" width="3.85546875" style="525" customWidth="1"/>
    <col min="4868" max="4868" width="3.7109375" style="525" customWidth="1"/>
    <col min="4869" max="4869" width="12.7109375" style="525" customWidth="1"/>
    <col min="4870" max="4870" width="52.7109375" style="525" customWidth="1"/>
    <col min="4871" max="4874" width="0" style="525" hidden="1" customWidth="1"/>
    <col min="4875" max="4875" width="12.28515625" style="525" customWidth="1"/>
    <col min="4876" max="4876" width="6.42578125" style="525" customWidth="1"/>
    <col min="4877" max="4877" width="12.28515625" style="525" customWidth="1"/>
    <col min="4878" max="4878" width="0" style="525" hidden="1" customWidth="1"/>
    <col min="4879" max="4879" width="3.7109375" style="525" customWidth="1"/>
    <col min="4880" max="4880" width="11.140625" style="525" bestFit="1" customWidth="1"/>
    <col min="4881" max="4882" width="10.5703125" style="525"/>
    <col min="4883" max="4883" width="11.140625" style="525" customWidth="1"/>
    <col min="4884" max="5113" width="10.5703125" style="525"/>
    <col min="5114" max="5121" width="0" style="525" hidden="1" customWidth="1"/>
    <col min="5122" max="5122" width="3.7109375" style="525" customWidth="1"/>
    <col min="5123" max="5123" width="3.85546875" style="525" customWidth="1"/>
    <col min="5124" max="5124" width="3.7109375" style="525" customWidth="1"/>
    <col min="5125" max="5125" width="12.7109375" style="525" customWidth="1"/>
    <col min="5126" max="5126" width="52.7109375" style="525" customWidth="1"/>
    <col min="5127" max="5130" width="0" style="525" hidden="1" customWidth="1"/>
    <col min="5131" max="5131" width="12.28515625" style="525" customWidth="1"/>
    <col min="5132" max="5132" width="6.42578125" style="525" customWidth="1"/>
    <col min="5133" max="5133" width="12.28515625" style="525" customWidth="1"/>
    <col min="5134" max="5134" width="0" style="525" hidden="1" customWidth="1"/>
    <col min="5135" max="5135" width="3.7109375" style="525" customWidth="1"/>
    <col min="5136" max="5136" width="11.140625" style="525" bestFit="1" customWidth="1"/>
    <col min="5137" max="5138" width="10.5703125" style="525"/>
    <col min="5139" max="5139" width="11.140625" style="525" customWidth="1"/>
    <col min="5140" max="5369" width="10.5703125" style="525"/>
    <col min="5370" max="5377" width="0" style="525" hidden="1" customWidth="1"/>
    <col min="5378" max="5378" width="3.7109375" style="525" customWidth="1"/>
    <col min="5379" max="5379" width="3.85546875" style="525" customWidth="1"/>
    <col min="5380" max="5380" width="3.7109375" style="525" customWidth="1"/>
    <col min="5381" max="5381" width="12.7109375" style="525" customWidth="1"/>
    <col min="5382" max="5382" width="52.7109375" style="525" customWidth="1"/>
    <col min="5383" max="5386" width="0" style="525" hidden="1" customWidth="1"/>
    <col min="5387" max="5387" width="12.28515625" style="525" customWidth="1"/>
    <col min="5388" max="5388" width="6.42578125" style="525" customWidth="1"/>
    <col min="5389" max="5389" width="12.28515625" style="525" customWidth="1"/>
    <col min="5390" max="5390" width="0" style="525" hidden="1" customWidth="1"/>
    <col min="5391" max="5391" width="3.7109375" style="525" customWidth="1"/>
    <col min="5392" max="5392" width="11.140625" style="525" bestFit="1" customWidth="1"/>
    <col min="5393" max="5394" width="10.5703125" style="525"/>
    <col min="5395" max="5395" width="11.140625" style="525" customWidth="1"/>
    <col min="5396" max="5625" width="10.5703125" style="525"/>
    <col min="5626" max="5633" width="0" style="525" hidden="1" customWidth="1"/>
    <col min="5634" max="5634" width="3.7109375" style="525" customWidth="1"/>
    <col min="5635" max="5635" width="3.85546875" style="525" customWidth="1"/>
    <col min="5636" max="5636" width="3.7109375" style="525" customWidth="1"/>
    <col min="5637" max="5637" width="12.7109375" style="525" customWidth="1"/>
    <col min="5638" max="5638" width="52.7109375" style="525" customWidth="1"/>
    <col min="5639" max="5642" width="0" style="525" hidden="1" customWidth="1"/>
    <col min="5643" max="5643" width="12.28515625" style="525" customWidth="1"/>
    <col min="5644" max="5644" width="6.42578125" style="525" customWidth="1"/>
    <col min="5645" max="5645" width="12.28515625" style="525" customWidth="1"/>
    <col min="5646" max="5646" width="0" style="525" hidden="1" customWidth="1"/>
    <col min="5647" max="5647" width="3.7109375" style="525" customWidth="1"/>
    <col min="5648" max="5648" width="11.140625" style="525" bestFit="1" customWidth="1"/>
    <col min="5649" max="5650" width="10.5703125" style="525"/>
    <col min="5651" max="5651" width="11.140625" style="525" customWidth="1"/>
    <col min="5652" max="5881" width="10.5703125" style="525"/>
    <col min="5882" max="5889" width="0" style="525" hidden="1" customWidth="1"/>
    <col min="5890" max="5890" width="3.7109375" style="525" customWidth="1"/>
    <col min="5891" max="5891" width="3.85546875" style="525" customWidth="1"/>
    <col min="5892" max="5892" width="3.7109375" style="525" customWidth="1"/>
    <col min="5893" max="5893" width="12.7109375" style="525" customWidth="1"/>
    <col min="5894" max="5894" width="52.7109375" style="525" customWidth="1"/>
    <col min="5895" max="5898" width="0" style="525" hidden="1" customWidth="1"/>
    <col min="5899" max="5899" width="12.28515625" style="525" customWidth="1"/>
    <col min="5900" max="5900" width="6.42578125" style="525" customWidth="1"/>
    <col min="5901" max="5901" width="12.28515625" style="525" customWidth="1"/>
    <col min="5902" max="5902" width="0" style="525" hidden="1" customWidth="1"/>
    <col min="5903" max="5903" width="3.7109375" style="525" customWidth="1"/>
    <col min="5904" max="5904" width="11.140625" style="525" bestFit="1" customWidth="1"/>
    <col min="5905" max="5906" width="10.5703125" style="525"/>
    <col min="5907" max="5907" width="11.140625" style="525" customWidth="1"/>
    <col min="5908" max="6137" width="10.5703125" style="525"/>
    <col min="6138" max="6145" width="0" style="525" hidden="1" customWidth="1"/>
    <col min="6146" max="6146" width="3.7109375" style="525" customWidth="1"/>
    <col min="6147" max="6147" width="3.85546875" style="525" customWidth="1"/>
    <col min="6148" max="6148" width="3.7109375" style="525" customWidth="1"/>
    <col min="6149" max="6149" width="12.7109375" style="525" customWidth="1"/>
    <col min="6150" max="6150" width="52.7109375" style="525" customWidth="1"/>
    <col min="6151" max="6154" width="0" style="525" hidden="1" customWidth="1"/>
    <col min="6155" max="6155" width="12.28515625" style="525" customWidth="1"/>
    <col min="6156" max="6156" width="6.42578125" style="525" customWidth="1"/>
    <col min="6157" max="6157" width="12.28515625" style="525" customWidth="1"/>
    <col min="6158" max="6158" width="0" style="525" hidden="1" customWidth="1"/>
    <col min="6159" max="6159" width="3.7109375" style="525" customWidth="1"/>
    <col min="6160" max="6160" width="11.140625" style="525" bestFit="1" customWidth="1"/>
    <col min="6161" max="6162" width="10.5703125" style="525"/>
    <col min="6163" max="6163" width="11.140625" style="525" customWidth="1"/>
    <col min="6164" max="6393" width="10.5703125" style="525"/>
    <col min="6394" max="6401" width="0" style="525" hidden="1" customWidth="1"/>
    <col min="6402" max="6402" width="3.7109375" style="525" customWidth="1"/>
    <col min="6403" max="6403" width="3.85546875" style="525" customWidth="1"/>
    <col min="6404" max="6404" width="3.7109375" style="525" customWidth="1"/>
    <col min="6405" max="6405" width="12.7109375" style="525" customWidth="1"/>
    <col min="6406" max="6406" width="52.7109375" style="525" customWidth="1"/>
    <col min="6407" max="6410" width="0" style="525" hidden="1" customWidth="1"/>
    <col min="6411" max="6411" width="12.28515625" style="525" customWidth="1"/>
    <col min="6412" max="6412" width="6.42578125" style="525" customWidth="1"/>
    <col min="6413" max="6413" width="12.28515625" style="525" customWidth="1"/>
    <col min="6414" max="6414" width="0" style="525" hidden="1" customWidth="1"/>
    <col min="6415" max="6415" width="3.7109375" style="525" customWidth="1"/>
    <col min="6416" max="6416" width="11.140625" style="525" bestFit="1" customWidth="1"/>
    <col min="6417" max="6418" width="10.5703125" style="525"/>
    <col min="6419" max="6419" width="11.140625" style="525" customWidth="1"/>
    <col min="6420" max="6649" width="10.5703125" style="525"/>
    <col min="6650" max="6657" width="0" style="525" hidden="1" customWidth="1"/>
    <col min="6658" max="6658" width="3.7109375" style="525" customWidth="1"/>
    <col min="6659" max="6659" width="3.85546875" style="525" customWidth="1"/>
    <col min="6660" max="6660" width="3.7109375" style="525" customWidth="1"/>
    <col min="6661" max="6661" width="12.7109375" style="525" customWidth="1"/>
    <col min="6662" max="6662" width="52.7109375" style="525" customWidth="1"/>
    <col min="6663" max="6666" width="0" style="525" hidden="1" customWidth="1"/>
    <col min="6667" max="6667" width="12.28515625" style="525" customWidth="1"/>
    <col min="6668" max="6668" width="6.42578125" style="525" customWidth="1"/>
    <col min="6669" max="6669" width="12.28515625" style="525" customWidth="1"/>
    <col min="6670" max="6670" width="0" style="525" hidden="1" customWidth="1"/>
    <col min="6671" max="6671" width="3.7109375" style="525" customWidth="1"/>
    <col min="6672" max="6672" width="11.140625" style="525" bestFit="1" customWidth="1"/>
    <col min="6673" max="6674" width="10.5703125" style="525"/>
    <col min="6675" max="6675" width="11.140625" style="525" customWidth="1"/>
    <col min="6676" max="6905" width="10.5703125" style="525"/>
    <col min="6906" max="6913" width="0" style="525" hidden="1" customWidth="1"/>
    <col min="6914" max="6914" width="3.7109375" style="525" customWidth="1"/>
    <col min="6915" max="6915" width="3.85546875" style="525" customWidth="1"/>
    <col min="6916" max="6916" width="3.7109375" style="525" customWidth="1"/>
    <col min="6917" max="6917" width="12.7109375" style="525" customWidth="1"/>
    <col min="6918" max="6918" width="52.7109375" style="525" customWidth="1"/>
    <col min="6919" max="6922" width="0" style="525" hidden="1" customWidth="1"/>
    <col min="6923" max="6923" width="12.28515625" style="525" customWidth="1"/>
    <col min="6924" max="6924" width="6.42578125" style="525" customWidth="1"/>
    <col min="6925" max="6925" width="12.28515625" style="525" customWidth="1"/>
    <col min="6926" max="6926" width="0" style="525" hidden="1" customWidth="1"/>
    <col min="6927" max="6927" width="3.7109375" style="525" customWidth="1"/>
    <col min="6928" max="6928" width="11.140625" style="525" bestFit="1" customWidth="1"/>
    <col min="6929" max="6930" width="10.5703125" style="525"/>
    <col min="6931" max="6931" width="11.140625" style="525" customWidth="1"/>
    <col min="6932" max="7161" width="10.5703125" style="525"/>
    <col min="7162" max="7169" width="0" style="525" hidden="1" customWidth="1"/>
    <col min="7170" max="7170" width="3.7109375" style="525" customWidth="1"/>
    <col min="7171" max="7171" width="3.85546875" style="525" customWidth="1"/>
    <col min="7172" max="7172" width="3.7109375" style="525" customWidth="1"/>
    <col min="7173" max="7173" width="12.7109375" style="525" customWidth="1"/>
    <col min="7174" max="7174" width="52.7109375" style="525" customWidth="1"/>
    <col min="7175" max="7178" width="0" style="525" hidden="1" customWidth="1"/>
    <col min="7179" max="7179" width="12.28515625" style="525" customWidth="1"/>
    <col min="7180" max="7180" width="6.42578125" style="525" customWidth="1"/>
    <col min="7181" max="7181" width="12.28515625" style="525" customWidth="1"/>
    <col min="7182" max="7182" width="0" style="525" hidden="1" customWidth="1"/>
    <col min="7183" max="7183" width="3.7109375" style="525" customWidth="1"/>
    <col min="7184" max="7184" width="11.140625" style="525" bestFit="1" customWidth="1"/>
    <col min="7185" max="7186" width="10.5703125" style="525"/>
    <col min="7187" max="7187" width="11.140625" style="525" customWidth="1"/>
    <col min="7188" max="7417" width="10.5703125" style="525"/>
    <col min="7418" max="7425" width="0" style="525" hidden="1" customWidth="1"/>
    <col min="7426" max="7426" width="3.7109375" style="525" customWidth="1"/>
    <col min="7427" max="7427" width="3.85546875" style="525" customWidth="1"/>
    <col min="7428" max="7428" width="3.7109375" style="525" customWidth="1"/>
    <col min="7429" max="7429" width="12.7109375" style="525" customWidth="1"/>
    <col min="7430" max="7430" width="52.7109375" style="525" customWidth="1"/>
    <col min="7431" max="7434" width="0" style="525" hidden="1" customWidth="1"/>
    <col min="7435" max="7435" width="12.28515625" style="525" customWidth="1"/>
    <col min="7436" max="7436" width="6.42578125" style="525" customWidth="1"/>
    <col min="7437" max="7437" width="12.28515625" style="525" customWidth="1"/>
    <col min="7438" max="7438" width="0" style="525" hidden="1" customWidth="1"/>
    <col min="7439" max="7439" width="3.7109375" style="525" customWidth="1"/>
    <col min="7440" max="7440" width="11.140625" style="525" bestFit="1" customWidth="1"/>
    <col min="7441" max="7442" width="10.5703125" style="525"/>
    <col min="7443" max="7443" width="11.140625" style="525" customWidth="1"/>
    <col min="7444" max="7673" width="10.5703125" style="525"/>
    <col min="7674" max="7681" width="0" style="525" hidden="1" customWidth="1"/>
    <col min="7682" max="7682" width="3.7109375" style="525" customWidth="1"/>
    <col min="7683" max="7683" width="3.85546875" style="525" customWidth="1"/>
    <col min="7684" max="7684" width="3.7109375" style="525" customWidth="1"/>
    <col min="7685" max="7685" width="12.7109375" style="525" customWidth="1"/>
    <col min="7686" max="7686" width="52.7109375" style="525" customWidth="1"/>
    <col min="7687" max="7690" width="0" style="525" hidden="1" customWidth="1"/>
    <col min="7691" max="7691" width="12.28515625" style="525" customWidth="1"/>
    <col min="7692" max="7692" width="6.42578125" style="525" customWidth="1"/>
    <col min="7693" max="7693" width="12.28515625" style="525" customWidth="1"/>
    <col min="7694" max="7694" width="0" style="525" hidden="1" customWidth="1"/>
    <col min="7695" max="7695" width="3.7109375" style="525" customWidth="1"/>
    <col min="7696" max="7696" width="11.140625" style="525" bestFit="1" customWidth="1"/>
    <col min="7697" max="7698" width="10.5703125" style="525"/>
    <col min="7699" max="7699" width="11.140625" style="525" customWidth="1"/>
    <col min="7700" max="7929" width="10.5703125" style="525"/>
    <col min="7930" max="7937" width="0" style="525" hidden="1" customWidth="1"/>
    <col min="7938" max="7938" width="3.7109375" style="525" customWidth="1"/>
    <col min="7939" max="7939" width="3.85546875" style="525" customWidth="1"/>
    <col min="7940" max="7940" width="3.7109375" style="525" customWidth="1"/>
    <col min="7941" max="7941" width="12.7109375" style="525" customWidth="1"/>
    <col min="7942" max="7942" width="52.7109375" style="525" customWidth="1"/>
    <col min="7943" max="7946" width="0" style="525" hidden="1" customWidth="1"/>
    <col min="7947" max="7947" width="12.28515625" style="525" customWidth="1"/>
    <col min="7948" max="7948" width="6.42578125" style="525" customWidth="1"/>
    <col min="7949" max="7949" width="12.28515625" style="525" customWidth="1"/>
    <col min="7950" max="7950" width="0" style="525" hidden="1" customWidth="1"/>
    <col min="7951" max="7951" width="3.7109375" style="525" customWidth="1"/>
    <col min="7952" max="7952" width="11.140625" style="525" bestFit="1" customWidth="1"/>
    <col min="7953" max="7954" width="10.5703125" style="525"/>
    <col min="7955" max="7955" width="11.140625" style="525" customWidth="1"/>
    <col min="7956" max="8185" width="10.5703125" style="525"/>
    <col min="8186" max="8193" width="0" style="525" hidden="1" customWidth="1"/>
    <col min="8194" max="8194" width="3.7109375" style="525" customWidth="1"/>
    <col min="8195" max="8195" width="3.85546875" style="525" customWidth="1"/>
    <col min="8196" max="8196" width="3.7109375" style="525" customWidth="1"/>
    <col min="8197" max="8197" width="12.7109375" style="525" customWidth="1"/>
    <col min="8198" max="8198" width="52.7109375" style="525" customWidth="1"/>
    <col min="8199" max="8202" width="0" style="525" hidden="1" customWidth="1"/>
    <col min="8203" max="8203" width="12.28515625" style="525" customWidth="1"/>
    <col min="8204" max="8204" width="6.42578125" style="525" customWidth="1"/>
    <col min="8205" max="8205" width="12.28515625" style="525" customWidth="1"/>
    <col min="8206" max="8206" width="0" style="525" hidden="1" customWidth="1"/>
    <col min="8207" max="8207" width="3.7109375" style="525" customWidth="1"/>
    <col min="8208" max="8208" width="11.140625" style="525" bestFit="1" customWidth="1"/>
    <col min="8209" max="8210" width="10.5703125" style="525"/>
    <col min="8211" max="8211" width="11.140625" style="525" customWidth="1"/>
    <col min="8212" max="8441" width="10.5703125" style="525"/>
    <col min="8442" max="8449" width="0" style="525" hidden="1" customWidth="1"/>
    <col min="8450" max="8450" width="3.7109375" style="525" customWidth="1"/>
    <col min="8451" max="8451" width="3.85546875" style="525" customWidth="1"/>
    <col min="8452" max="8452" width="3.7109375" style="525" customWidth="1"/>
    <col min="8453" max="8453" width="12.7109375" style="525" customWidth="1"/>
    <col min="8454" max="8454" width="52.7109375" style="525" customWidth="1"/>
    <col min="8455" max="8458" width="0" style="525" hidden="1" customWidth="1"/>
    <col min="8459" max="8459" width="12.28515625" style="525" customWidth="1"/>
    <col min="8460" max="8460" width="6.42578125" style="525" customWidth="1"/>
    <col min="8461" max="8461" width="12.28515625" style="525" customWidth="1"/>
    <col min="8462" max="8462" width="0" style="525" hidden="1" customWidth="1"/>
    <col min="8463" max="8463" width="3.7109375" style="525" customWidth="1"/>
    <col min="8464" max="8464" width="11.140625" style="525" bestFit="1" customWidth="1"/>
    <col min="8465" max="8466" width="10.5703125" style="525"/>
    <col min="8467" max="8467" width="11.140625" style="525" customWidth="1"/>
    <col min="8468" max="8697" width="10.5703125" style="525"/>
    <col min="8698" max="8705" width="0" style="525" hidden="1" customWidth="1"/>
    <col min="8706" max="8706" width="3.7109375" style="525" customWidth="1"/>
    <col min="8707" max="8707" width="3.85546875" style="525" customWidth="1"/>
    <col min="8708" max="8708" width="3.7109375" style="525" customWidth="1"/>
    <col min="8709" max="8709" width="12.7109375" style="525" customWidth="1"/>
    <col min="8710" max="8710" width="52.7109375" style="525" customWidth="1"/>
    <col min="8711" max="8714" width="0" style="525" hidden="1" customWidth="1"/>
    <col min="8715" max="8715" width="12.28515625" style="525" customWidth="1"/>
    <col min="8716" max="8716" width="6.42578125" style="525" customWidth="1"/>
    <col min="8717" max="8717" width="12.28515625" style="525" customWidth="1"/>
    <col min="8718" max="8718" width="0" style="525" hidden="1" customWidth="1"/>
    <col min="8719" max="8719" width="3.7109375" style="525" customWidth="1"/>
    <col min="8720" max="8720" width="11.140625" style="525" bestFit="1" customWidth="1"/>
    <col min="8721" max="8722" width="10.5703125" style="525"/>
    <col min="8723" max="8723" width="11.140625" style="525" customWidth="1"/>
    <col min="8724" max="8953" width="10.5703125" style="525"/>
    <col min="8954" max="8961" width="0" style="525" hidden="1" customWidth="1"/>
    <col min="8962" max="8962" width="3.7109375" style="525" customWidth="1"/>
    <col min="8963" max="8963" width="3.85546875" style="525" customWidth="1"/>
    <col min="8964" max="8964" width="3.7109375" style="525" customWidth="1"/>
    <col min="8965" max="8965" width="12.7109375" style="525" customWidth="1"/>
    <col min="8966" max="8966" width="52.7109375" style="525" customWidth="1"/>
    <col min="8967" max="8970" width="0" style="525" hidden="1" customWidth="1"/>
    <col min="8971" max="8971" width="12.28515625" style="525" customWidth="1"/>
    <col min="8972" max="8972" width="6.42578125" style="525" customWidth="1"/>
    <col min="8973" max="8973" width="12.28515625" style="525" customWidth="1"/>
    <col min="8974" max="8974" width="0" style="525" hidden="1" customWidth="1"/>
    <col min="8975" max="8975" width="3.7109375" style="525" customWidth="1"/>
    <col min="8976" max="8976" width="11.140625" style="525" bestFit="1" customWidth="1"/>
    <col min="8977" max="8978" width="10.5703125" style="525"/>
    <col min="8979" max="8979" width="11.140625" style="525" customWidth="1"/>
    <col min="8980" max="9209" width="10.5703125" style="525"/>
    <col min="9210" max="9217" width="0" style="525" hidden="1" customWidth="1"/>
    <col min="9218" max="9218" width="3.7109375" style="525" customWidth="1"/>
    <col min="9219" max="9219" width="3.85546875" style="525" customWidth="1"/>
    <col min="9220" max="9220" width="3.7109375" style="525" customWidth="1"/>
    <col min="9221" max="9221" width="12.7109375" style="525" customWidth="1"/>
    <col min="9222" max="9222" width="52.7109375" style="525" customWidth="1"/>
    <col min="9223" max="9226" width="0" style="525" hidden="1" customWidth="1"/>
    <col min="9227" max="9227" width="12.28515625" style="525" customWidth="1"/>
    <col min="9228" max="9228" width="6.42578125" style="525" customWidth="1"/>
    <col min="9229" max="9229" width="12.28515625" style="525" customWidth="1"/>
    <col min="9230" max="9230" width="0" style="525" hidden="1" customWidth="1"/>
    <col min="9231" max="9231" width="3.7109375" style="525" customWidth="1"/>
    <col min="9232" max="9232" width="11.140625" style="525" bestFit="1" customWidth="1"/>
    <col min="9233" max="9234" width="10.5703125" style="525"/>
    <col min="9235" max="9235" width="11.140625" style="525" customWidth="1"/>
    <col min="9236" max="9465" width="10.5703125" style="525"/>
    <col min="9466" max="9473" width="0" style="525" hidden="1" customWidth="1"/>
    <col min="9474" max="9474" width="3.7109375" style="525" customWidth="1"/>
    <col min="9475" max="9475" width="3.85546875" style="525" customWidth="1"/>
    <col min="9476" max="9476" width="3.7109375" style="525" customWidth="1"/>
    <col min="9477" max="9477" width="12.7109375" style="525" customWidth="1"/>
    <col min="9478" max="9478" width="52.7109375" style="525" customWidth="1"/>
    <col min="9479" max="9482" width="0" style="525" hidden="1" customWidth="1"/>
    <col min="9483" max="9483" width="12.28515625" style="525" customWidth="1"/>
    <col min="9484" max="9484" width="6.42578125" style="525" customWidth="1"/>
    <col min="9485" max="9485" width="12.28515625" style="525" customWidth="1"/>
    <col min="9486" max="9486" width="0" style="525" hidden="1" customWidth="1"/>
    <col min="9487" max="9487" width="3.7109375" style="525" customWidth="1"/>
    <col min="9488" max="9488" width="11.140625" style="525" bestFit="1" customWidth="1"/>
    <col min="9489" max="9490" width="10.5703125" style="525"/>
    <col min="9491" max="9491" width="11.140625" style="525" customWidth="1"/>
    <col min="9492" max="9721" width="10.5703125" style="525"/>
    <col min="9722" max="9729" width="0" style="525" hidden="1" customWidth="1"/>
    <col min="9730" max="9730" width="3.7109375" style="525" customWidth="1"/>
    <col min="9731" max="9731" width="3.85546875" style="525" customWidth="1"/>
    <col min="9732" max="9732" width="3.7109375" style="525" customWidth="1"/>
    <col min="9733" max="9733" width="12.7109375" style="525" customWidth="1"/>
    <col min="9734" max="9734" width="52.7109375" style="525" customWidth="1"/>
    <col min="9735" max="9738" width="0" style="525" hidden="1" customWidth="1"/>
    <col min="9739" max="9739" width="12.28515625" style="525" customWidth="1"/>
    <col min="9740" max="9740" width="6.42578125" style="525" customWidth="1"/>
    <col min="9741" max="9741" width="12.28515625" style="525" customWidth="1"/>
    <col min="9742" max="9742" width="0" style="525" hidden="1" customWidth="1"/>
    <col min="9743" max="9743" width="3.7109375" style="525" customWidth="1"/>
    <col min="9744" max="9744" width="11.140625" style="525" bestFit="1" customWidth="1"/>
    <col min="9745" max="9746" width="10.5703125" style="525"/>
    <col min="9747" max="9747" width="11.140625" style="525" customWidth="1"/>
    <col min="9748" max="9977" width="10.5703125" style="525"/>
    <col min="9978" max="9985" width="0" style="525" hidden="1" customWidth="1"/>
    <col min="9986" max="9986" width="3.7109375" style="525" customWidth="1"/>
    <col min="9987" max="9987" width="3.85546875" style="525" customWidth="1"/>
    <col min="9988" max="9988" width="3.7109375" style="525" customWidth="1"/>
    <col min="9989" max="9989" width="12.7109375" style="525" customWidth="1"/>
    <col min="9990" max="9990" width="52.7109375" style="525" customWidth="1"/>
    <col min="9991" max="9994" width="0" style="525" hidden="1" customWidth="1"/>
    <col min="9995" max="9995" width="12.28515625" style="525" customWidth="1"/>
    <col min="9996" max="9996" width="6.42578125" style="525" customWidth="1"/>
    <col min="9997" max="9997" width="12.28515625" style="525" customWidth="1"/>
    <col min="9998" max="9998" width="0" style="525" hidden="1" customWidth="1"/>
    <col min="9999" max="9999" width="3.7109375" style="525" customWidth="1"/>
    <col min="10000" max="10000" width="11.140625" style="525" bestFit="1" customWidth="1"/>
    <col min="10001" max="10002" width="10.5703125" style="525"/>
    <col min="10003" max="10003" width="11.140625" style="525" customWidth="1"/>
    <col min="10004" max="10233" width="10.5703125" style="525"/>
    <col min="10234" max="10241" width="0" style="525" hidden="1" customWidth="1"/>
    <col min="10242" max="10242" width="3.7109375" style="525" customWidth="1"/>
    <col min="10243" max="10243" width="3.85546875" style="525" customWidth="1"/>
    <col min="10244" max="10244" width="3.7109375" style="525" customWidth="1"/>
    <col min="10245" max="10245" width="12.7109375" style="525" customWidth="1"/>
    <col min="10246" max="10246" width="52.7109375" style="525" customWidth="1"/>
    <col min="10247" max="10250" width="0" style="525" hidden="1" customWidth="1"/>
    <col min="10251" max="10251" width="12.28515625" style="525" customWidth="1"/>
    <col min="10252" max="10252" width="6.42578125" style="525" customWidth="1"/>
    <col min="10253" max="10253" width="12.28515625" style="525" customWidth="1"/>
    <col min="10254" max="10254" width="0" style="525" hidden="1" customWidth="1"/>
    <col min="10255" max="10255" width="3.7109375" style="525" customWidth="1"/>
    <col min="10256" max="10256" width="11.140625" style="525" bestFit="1" customWidth="1"/>
    <col min="10257" max="10258" width="10.5703125" style="525"/>
    <col min="10259" max="10259" width="11.140625" style="525" customWidth="1"/>
    <col min="10260" max="10489" width="10.5703125" style="525"/>
    <col min="10490" max="10497" width="0" style="525" hidden="1" customWidth="1"/>
    <col min="10498" max="10498" width="3.7109375" style="525" customWidth="1"/>
    <col min="10499" max="10499" width="3.85546875" style="525" customWidth="1"/>
    <col min="10500" max="10500" width="3.7109375" style="525" customWidth="1"/>
    <col min="10501" max="10501" width="12.7109375" style="525" customWidth="1"/>
    <col min="10502" max="10502" width="52.7109375" style="525" customWidth="1"/>
    <col min="10503" max="10506" width="0" style="525" hidden="1" customWidth="1"/>
    <col min="10507" max="10507" width="12.28515625" style="525" customWidth="1"/>
    <col min="10508" max="10508" width="6.42578125" style="525" customWidth="1"/>
    <col min="10509" max="10509" width="12.28515625" style="525" customWidth="1"/>
    <col min="10510" max="10510" width="0" style="525" hidden="1" customWidth="1"/>
    <col min="10511" max="10511" width="3.7109375" style="525" customWidth="1"/>
    <col min="10512" max="10512" width="11.140625" style="525" bestFit="1" customWidth="1"/>
    <col min="10513" max="10514" width="10.5703125" style="525"/>
    <col min="10515" max="10515" width="11.140625" style="525" customWidth="1"/>
    <col min="10516" max="10745" width="10.5703125" style="525"/>
    <col min="10746" max="10753" width="0" style="525" hidden="1" customWidth="1"/>
    <col min="10754" max="10754" width="3.7109375" style="525" customWidth="1"/>
    <col min="10755" max="10755" width="3.85546875" style="525" customWidth="1"/>
    <col min="10756" max="10756" width="3.7109375" style="525" customWidth="1"/>
    <col min="10757" max="10757" width="12.7109375" style="525" customWidth="1"/>
    <col min="10758" max="10758" width="52.7109375" style="525" customWidth="1"/>
    <col min="10759" max="10762" width="0" style="525" hidden="1" customWidth="1"/>
    <col min="10763" max="10763" width="12.28515625" style="525" customWidth="1"/>
    <col min="10764" max="10764" width="6.42578125" style="525" customWidth="1"/>
    <col min="10765" max="10765" width="12.28515625" style="525" customWidth="1"/>
    <col min="10766" max="10766" width="0" style="525" hidden="1" customWidth="1"/>
    <col min="10767" max="10767" width="3.7109375" style="525" customWidth="1"/>
    <col min="10768" max="10768" width="11.140625" style="525" bestFit="1" customWidth="1"/>
    <col min="10769" max="10770" width="10.5703125" style="525"/>
    <col min="10771" max="10771" width="11.140625" style="525" customWidth="1"/>
    <col min="10772" max="11001" width="10.5703125" style="525"/>
    <col min="11002" max="11009" width="0" style="525" hidden="1" customWidth="1"/>
    <col min="11010" max="11010" width="3.7109375" style="525" customWidth="1"/>
    <col min="11011" max="11011" width="3.85546875" style="525" customWidth="1"/>
    <col min="11012" max="11012" width="3.7109375" style="525" customWidth="1"/>
    <col min="11013" max="11013" width="12.7109375" style="525" customWidth="1"/>
    <col min="11014" max="11014" width="52.7109375" style="525" customWidth="1"/>
    <col min="11015" max="11018" width="0" style="525" hidden="1" customWidth="1"/>
    <col min="11019" max="11019" width="12.28515625" style="525" customWidth="1"/>
    <col min="11020" max="11020" width="6.42578125" style="525" customWidth="1"/>
    <col min="11021" max="11021" width="12.28515625" style="525" customWidth="1"/>
    <col min="11022" max="11022" width="0" style="525" hidden="1" customWidth="1"/>
    <col min="11023" max="11023" width="3.7109375" style="525" customWidth="1"/>
    <col min="11024" max="11024" width="11.140625" style="525" bestFit="1" customWidth="1"/>
    <col min="11025" max="11026" width="10.5703125" style="525"/>
    <col min="11027" max="11027" width="11.140625" style="525" customWidth="1"/>
    <col min="11028" max="11257" width="10.5703125" style="525"/>
    <col min="11258" max="11265" width="0" style="525" hidden="1" customWidth="1"/>
    <col min="11266" max="11266" width="3.7109375" style="525" customWidth="1"/>
    <col min="11267" max="11267" width="3.85546875" style="525" customWidth="1"/>
    <col min="11268" max="11268" width="3.7109375" style="525" customWidth="1"/>
    <col min="11269" max="11269" width="12.7109375" style="525" customWidth="1"/>
    <col min="11270" max="11270" width="52.7109375" style="525" customWidth="1"/>
    <col min="11271" max="11274" width="0" style="525" hidden="1" customWidth="1"/>
    <col min="11275" max="11275" width="12.28515625" style="525" customWidth="1"/>
    <col min="11276" max="11276" width="6.42578125" style="525" customWidth="1"/>
    <col min="11277" max="11277" width="12.28515625" style="525" customWidth="1"/>
    <col min="11278" max="11278" width="0" style="525" hidden="1" customWidth="1"/>
    <col min="11279" max="11279" width="3.7109375" style="525" customWidth="1"/>
    <col min="11280" max="11280" width="11.140625" style="525" bestFit="1" customWidth="1"/>
    <col min="11281" max="11282" width="10.5703125" style="525"/>
    <col min="11283" max="11283" width="11.140625" style="525" customWidth="1"/>
    <col min="11284" max="11513" width="10.5703125" style="525"/>
    <col min="11514" max="11521" width="0" style="525" hidden="1" customWidth="1"/>
    <col min="11522" max="11522" width="3.7109375" style="525" customWidth="1"/>
    <col min="11523" max="11523" width="3.85546875" style="525" customWidth="1"/>
    <col min="11524" max="11524" width="3.7109375" style="525" customWidth="1"/>
    <col min="11525" max="11525" width="12.7109375" style="525" customWidth="1"/>
    <col min="11526" max="11526" width="52.7109375" style="525" customWidth="1"/>
    <col min="11527" max="11530" width="0" style="525" hidden="1" customWidth="1"/>
    <col min="11531" max="11531" width="12.28515625" style="525" customWidth="1"/>
    <col min="11532" max="11532" width="6.42578125" style="525" customWidth="1"/>
    <col min="11533" max="11533" width="12.28515625" style="525" customWidth="1"/>
    <col min="11534" max="11534" width="0" style="525" hidden="1" customWidth="1"/>
    <col min="11535" max="11535" width="3.7109375" style="525" customWidth="1"/>
    <col min="11536" max="11536" width="11.140625" style="525" bestFit="1" customWidth="1"/>
    <col min="11537" max="11538" width="10.5703125" style="525"/>
    <col min="11539" max="11539" width="11.140625" style="525" customWidth="1"/>
    <col min="11540" max="11769" width="10.5703125" style="525"/>
    <col min="11770" max="11777" width="0" style="525" hidden="1" customWidth="1"/>
    <col min="11778" max="11778" width="3.7109375" style="525" customWidth="1"/>
    <col min="11779" max="11779" width="3.85546875" style="525" customWidth="1"/>
    <col min="11780" max="11780" width="3.7109375" style="525" customWidth="1"/>
    <col min="11781" max="11781" width="12.7109375" style="525" customWidth="1"/>
    <col min="11782" max="11782" width="52.7109375" style="525" customWidth="1"/>
    <col min="11783" max="11786" width="0" style="525" hidden="1" customWidth="1"/>
    <col min="11787" max="11787" width="12.28515625" style="525" customWidth="1"/>
    <col min="11788" max="11788" width="6.42578125" style="525" customWidth="1"/>
    <col min="11789" max="11789" width="12.28515625" style="525" customWidth="1"/>
    <col min="11790" max="11790" width="0" style="525" hidden="1" customWidth="1"/>
    <col min="11791" max="11791" width="3.7109375" style="525" customWidth="1"/>
    <col min="11792" max="11792" width="11.140625" style="525" bestFit="1" customWidth="1"/>
    <col min="11793" max="11794" width="10.5703125" style="525"/>
    <col min="11795" max="11795" width="11.140625" style="525" customWidth="1"/>
    <col min="11796" max="12025" width="10.5703125" style="525"/>
    <col min="12026" max="12033" width="0" style="525" hidden="1" customWidth="1"/>
    <col min="12034" max="12034" width="3.7109375" style="525" customWidth="1"/>
    <col min="12035" max="12035" width="3.85546875" style="525" customWidth="1"/>
    <col min="12036" max="12036" width="3.7109375" style="525" customWidth="1"/>
    <col min="12037" max="12037" width="12.7109375" style="525" customWidth="1"/>
    <col min="12038" max="12038" width="52.7109375" style="525" customWidth="1"/>
    <col min="12039" max="12042" width="0" style="525" hidden="1" customWidth="1"/>
    <col min="12043" max="12043" width="12.28515625" style="525" customWidth="1"/>
    <col min="12044" max="12044" width="6.42578125" style="525" customWidth="1"/>
    <col min="12045" max="12045" width="12.28515625" style="525" customWidth="1"/>
    <col min="12046" max="12046" width="0" style="525" hidden="1" customWidth="1"/>
    <col min="12047" max="12047" width="3.7109375" style="525" customWidth="1"/>
    <col min="12048" max="12048" width="11.140625" style="525" bestFit="1" customWidth="1"/>
    <col min="12049" max="12050" width="10.5703125" style="525"/>
    <col min="12051" max="12051" width="11.140625" style="525" customWidth="1"/>
    <col min="12052" max="12281" width="10.5703125" style="525"/>
    <col min="12282" max="12289" width="0" style="525" hidden="1" customWidth="1"/>
    <col min="12290" max="12290" width="3.7109375" style="525" customWidth="1"/>
    <col min="12291" max="12291" width="3.85546875" style="525" customWidth="1"/>
    <col min="12292" max="12292" width="3.7109375" style="525" customWidth="1"/>
    <col min="12293" max="12293" width="12.7109375" style="525" customWidth="1"/>
    <col min="12294" max="12294" width="52.7109375" style="525" customWidth="1"/>
    <col min="12295" max="12298" width="0" style="525" hidden="1" customWidth="1"/>
    <col min="12299" max="12299" width="12.28515625" style="525" customWidth="1"/>
    <col min="12300" max="12300" width="6.42578125" style="525" customWidth="1"/>
    <col min="12301" max="12301" width="12.28515625" style="525" customWidth="1"/>
    <col min="12302" max="12302" width="0" style="525" hidden="1" customWidth="1"/>
    <col min="12303" max="12303" width="3.7109375" style="525" customWidth="1"/>
    <col min="12304" max="12304" width="11.140625" style="525" bestFit="1" customWidth="1"/>
    <col min="12305" max="12306" width="10.5703125" style="525"/>
    <col min="12307" max="12307" width="11.140625" style="525" customWidth="1"/>
    <col min="12308" max="12537" width="10.5703125" style="525"/>
    <col min="12538" max="12545" width="0" style="525" hidden="1" customWidth="1"/>
    <col min="12546" max="12546" width="3.7109375" style="525" customWidth="1"/>
    <col min="12547" max="12547" width="3.85546875" style="525" customWidth="1"/>
    <col min="12548" max="12548" width="3.7109375" style="525" customWidth="1"/>
    <col min="12549" max="12549" width="12.7109375" style="525" customWidth="1"/>
    <col min="12550" max="12550" width="52.7109375" style="525" customWidth="1"/>
    <col min="12551" max="12554" width="0" style="525" hidden="1" customWidth="1"/>
    <col min="12555" max="12555" width="12.28515625" style="525" customWidth="1"/>
    <col min="12556" max="12556" width="6.42578125" style="525" customWidth="1"/>
    <col min="12557" max="12557" width="12.28515625" style="525" customWidth="1"/>
    <col min="12558" max="12558" width="0" style="525" hidden="1" customWidth="1"/>
    <col min="12559" max="12559" width="3.7109375" style="525" customWidth="1"/>
    <col min="12560" max="12560" width="11.140625" style="525" bestFit="1" customWidth="1"/>
    <col min="12561" max="12562" width="10.5703125" style="525"/>
    <col min="12563" max="12563" width="11.140625" style="525" customWidth="1"/>
    <col min="12564" max="12793" width="10.5703125" style="525"/>
    <col min="12794" max="12801" width="0" style="525" hidden="1" customWidth="1"/>
    <col min="12802" max="12802" width="3.7109375" style="525" customWidth="1"/>
    <col min="12803" max="12803" width="3.85546875" style="525" customWidth="1"/>
    <col min="12804" max="12804" width="3.7109375" style="525" customWidth="1"/>
    <col min="12805" max="12805" width="12.7109375" style="525" customWidth="1"/>
    <col min="12806" max="12806" width="52.7109375" style="525" customWidth="1"/>
    <col min="12807" max="12810" width="0" style="525" hidden="1" customWidth="1"/>
    <col min="12811" max="12811" width="12.28515625" style="525" customWidth="1"/>
    <col min="12812" max="12812" width="6.42578125" style="525" customWidth="1"/>
    <col min="12813" max="12813" width="12.28515625" style="525" customWidth="1"/>
    <col min="12814" max="12814" width="0" style="525" hidden="1" customWidth="1"/>
    <col min="12815" max="12815" width="3.7109375" style="525" customWidth="1"/>
    <col min="12816" max="12816" width="11.140625" style="525" bestFit="1" customWidth="1"/>
    <col min="12817" max="12818" width="10.5703125" style="525"/>
    <col min="12819" max="12819" width="11.140625" style="525" customWidth="1"/>
    <col min="12820" max="13049" width="10.5703125" style="525"/>
    <col min="13050" max="13057" width="0" style="525" hidden="1" customWidth="1"/>
    <col min="13058" max="13058" width="3.7109375" style="525" customWidth="1"/>
    <col min="13059" max="13059" width="3.85546875" style="525" customWidth="1"/>
    <col min="13060" max="13060" width="3.7109375" style="525" customWidth="1"/>
    <col min="13061" max="13061" width="12.7109375" style="525" customWidth="1"/>
    <col min="13062" max="13062" width="52.7109375" style="525" customWidth="1"/>
    <col min="13063" max="13066" width="0" style="525" hidden="1" customWidth="1"/>
    <col min="13067" max="13067" width="12.28515625" style="525" customWidth="1"/>
    <col min="13068" max="13068" width="6.42578125" style="525" customWidth="1"/>
    <col min="13069" max="13069" width="12.28515625" style="525" customWidth="1"/>
    <col min="13070" max="13070" width="0" style="525" hidden="1" customWidth="1"/>
    <col min="13071" max="13071" width="3.7109375" style="525" customWidth="1"/>
    <col min="13072" max="13072" width="11.140625" style="525" bestFit="1" customWidth="1"/>
    <col min="13073" max="13074" width="10.5703125" style="525"/>
    <col min="13075" max="13075" width="11.140625" style="525" customWidth="1"/>
    <col min="13076" max="13305" width="10.5703125" style="525"/>
    <col min="13306" max="13313" width="0" style="525" hidden="1" customWidth="1"/>
    <col min="13314" max="13314" width="3.7109375" style="525" customWidth="1"/>
    <col min="13315" max="13315" width="3.85546875" style="525" customWidth="1"/>
    <col min="13316" max="13316" width="3.7109375" style="525" customWidth="1"/>
    <col min="13317" max="13317" width="12.7109375" style="525" customWidth="1"/>
    <col min="13318" max="13318" width="52.7109375" style="525" customWidth="1"/>
    <col min="13319" max="13322" width="0" style="525" hidden="1" customWidth="1"/>
    <col min="13323" max="13323" width="12.28515625" style="525" customWidth="1"/>
    <col min="13324" max="13324" width="6.42578125" style="525" customWidth="1"/>
    <col min="13325" max="13325" width="12.28515625" style="525" customWidth="1"/>
    <col min="13326" max="13326" width="0" style="525" hidden="1" customWidth="1"/>
    <col min="13327" max="13327" width="3.7109375" style="525" customWidth="1"/>
    <col min="13328" max="13328" width="11.140625" style="525" bestFit="1" customWidth="1"/>
    <col min="13329" max="13330" width="10.5703125" style="525"/>
    <col min="13331" max="13331" width="11.140625" style="525" customWidth="1"/>
    <col min="13332" max="13561" width="10.5703125" style="525"/>
    <col min="13562" max="13569" width="0" style="525" hidden="1" customWidth="1"/>
    <col min="13570" max="13570" width="3.7109375" style="525" customWidth="1"/>
    <col min="13571" max="13571" width="3.85546875" style="525" customWidth="1"/>
    <col min="13572" max="13572" width="3.7109375" style="525" customWidth="1"/>
    <col min="13573" max="13573" width="12.7109375" style="525" customWidth="1"/>
    <col min="13574" max="13574" width="52.7109375" style="525" customWidth="1"/>
    <col min="13575" max="13578" width="0" style="525" hidden="1" customWidth="1"/>
    <col min="13579" max="13579" width="12.28515625" style="525" customWidth="1"/>
    <col min="13580" max="13580" width="6.42578125" style="525" customWidth="1"/>
    <col min="13581" max="13581" width="12.28515625" style="525" customWidth="1"/>
    <col min="13582" max="13582" width="0" style="525" hidden="1" customWidth="1"/>
    <col min="13583" max="13583" width="3.7109375" style="525" customWidth="1"/>
    <col min="13584" max="13584" width="11.140625" style="525" bestFit="1" customWidth="1"/>
    <col min="13585" max="13586" width="10.5703125" style="525"/>
    <col min="13587" max="13587" width="11.140625" style="525" customWidth="1"/>
    <col min="13588" max="13817" width="10.5703125" style="525"/>
    <col min="13818" max="13825" width="0" style="525" hidden="1" customWidth="1"/>
    <col min="13826" max="13826" width="3.7109375" style="525" customWidth="1"/>
    <col min="13827" max="13827" width="3.85546875" style="525" customWidth="1"/>
    <col min="13828" max="13828" width="3.7109375" style="525" customWidth="1"/>
    <col min="13829" max="13829" width="12.7109375" style="525" customWidth="1"/>
    <col min="13830" max="13830" width="52.7109375" style="525" customWidth="1"/>
    <col min="13831" max="13834" width="0" style="525" hidden="1" customWidth="1"/>
    <col min="13835" max="13835" width="12.28515625" style="525" customWidth="1"/>
    <col min="13836" max="13836" width="6.42578125" style="525" customWidth="1"/>
    <col min="13837" max="13837" width="12.28515625" style="525" customWidth="1"/>
    <col min="13838" max="13838" width="0" style="525" hidden="1" customWidth="1"/>
    <col min="13839" max="13839" width="3.7109375" style="525" customWidth="1"/>
    <col min="13840" max="13840" width="11.140625" style="525" bestFit="1" customWidth="1"/>
    <col min="13841" max="13842" width="10.5703125" style="525"/>
    <col min="13843" max="13843" width="11.140625" style="525" customWidth="1"/>
    <col min="13844" max="14073" width="10.5703125" style="525"/>
    <col min="14074" max="14081" width="0" style="525" hidden="1" customWidth="1"/>
    <col min="14082" max="14082" width="3.7109375" style="525" customWidth="1"/>
    <col min="14083" max="14083" width="3.85546875" style="525" customWidth="1"/>
    <col min="14084" max="14084" width="3.7109375" style="525" customWidth="1"/>
    <col min="14085" max="14085" width="12.7109375" style="525" customWidth="1"/>
    <col min="14086" max="14086" width="52.7109375" style="525" customWidth="1"/>
    <col min="14087" max="14090" width="0" style="525" hidden="1" customWidth="1"/>
    <col min="14091" max="14091" width="12.28515625" style="525" customWidth="1"/>
    <col min="14092" max="14092" width="6.42578125" style="525" customWidth="1"/>
    <col min="14093" max="14093" width="12.28515625" style="525" customWidth="1"/>
    <col min="14094" max="14094" width="0" style="525" hidden="1" customWidth="1"/>
    <col min="14095" max="14095" width="3.7109375" style="525" customWidth="1"/>
    <col min="14096" max="14096" width="11.140625" style="525" bestFit="1" customWidth="1"/>
    <col min="14097" max="14098" width="10.5703125" style="525"/>
    <col min="14099" max="14099" width="11.140625" style="525" customWidth="1"/>
    <col min="14100" max="14329" width="10.5703125" style="525"/>
    <col min="14330" max="14337" width="0" style="525" hidden="1" customWidth="1"/>
    <col min="14338" max="14338" width="3.7109375" style="525" customWidth="1"/>
    <col min="14339" max="14339" width="3.85546875" style="525" customWidth="1"/>
    <col min="14340" max="14340" width="3.7109375" style="525" customWidth="1"/>
    <col min="14341" max="14341" width="12.7109375" style="525" customWidth="1"/>
    <col min="14342" max="14342" width="52.7109375" style="525" customWidth="1"/>
    <col min="14343" max="14346" width="0" style="525" hidden="1" customWidth="1"/>
    <col min="14347" max="14347" width="12.28515625" style="525" customWidth="1"/>
    <col min="14348" max="14348" width="6.42578125" style="525" customWidth="1"/>
    <col min="14349" max="14349" width="12.28515625" style="525" customWidth="1"/>
    <col min="14350" max="14350" width="0" style="525" hidden="1" customWidth="1"/>
    <col min="14351" max="14351" width="3.7109375" style="525" customWidth="1"/>
    <col min="14352" max="14352" width="11.140625" style="525" bestFit="1" customWidth="1"/>
    <col min="14353" max="14354" width="10.5703125" style="525"/>
    <col min="14355" max="14355" width="11.140625" style="525" customWidth="1"/>
    <col min="14356" max="14585" width="10.5703125" style="525"/>
    <col min="14586" max="14593" width="0" style="525" hidden="1" customWidth="1"/>
    <col min="14594" max="14594" width="3.7109375" style="525" customWidth="1"/>
    <col min="14595" max="14595" width="3.85546875" style="525" customWidth="1"/>
    <col min="14596" max="14596" width="3.7109375" style="525" customWidth="1"/>
    <col min="14597" max="14597" width="12.7109375" style="525" customWidth="1"/>
    <col min="14598" max="14598" width="52.7109375" style="525" customWidth="1"/>
    <col min="14599" max="14602" width="0" style="525" hidden="1" customWidth="1"/>
    <col min="14603" max="14603" width="12.28515625" style="525" customWidth="1"/>
    <col min="14604" max="14604" width="6.42578125" style="525" customWidth="1"/>
    <col min="14605" max="14605" width="12.28515625" style="525" customWidth="1"/>
    <col min="14606" max="14606" width="0" style="525" hidden="1" customWidth="1"/>
    <col min="14607" max="14607" width="3.7109375" style="525" customWidth="1"/>
    <col min="14608" max="14608" width="11.140625" style="525" bestFit="1" customWidth="1"/>
    <col min="14609" max="14610" width="10.5703125" style="525"/>
    <col min="14611" max="14611" width="11.140625" style="525" customWidth="1"/>
    <col min="14612" max="14841" width="10.5703125" style="525"/>
    <col min="14842" max="14849" width="0" style="525" hidden="1" customWidth="1"/>
    <col min="14850" max="14850" width="3.7109375" style="525" customWidth="1"/>
    <col min="14851" max="14851" width="3.85546875" style="525" customWidth="1"/>
    <col min="14852" max="14852" width="3.7109375" style="525" customWidth="1"/>
    <col min="14853" max="14853" width="12.7109375" style="525" customWidth="1"/>
    <col min="14854" max="14854" width="52.7109375" style="525" customWidth="1"/>
    <col min="14855" max="14858" width="0" style="525" hidden="1" customWidth="1"/>
    <col min="14859" max="14859" width="12.28515625" style="525" customWidth="1"/>
    <col min="14860" max="14860" width="6.42578125" style="525" customWidth="1"/>
    <col min="14861" max="14861" width="12.28515625" style="525" customWidth="1"/>
    <col min="14862" max="14862" width="0" style="525" hidden="1" customWidth="1"/>
    <col min="14863" max="14863" width="3.7109375" style="525" customWidth="1"/>
    <col min="14864" max="14864" width="11.140625" style="525" bestFit="1" customWidth="1"/>
    <col min="14865" max="14866" width="10.5703125" style="525"/>
    <col min="14867" max="14867" width="11.140625" style="525" customWidth="1"/>
    <col min="14868" max="15097" width="10.5703125" style="525"/>
    <col min="15098" max="15105" width="0" style="525" hidden="1" customWidth="1"/>
    <col min="15106" max="15106" width="3.7109375" style="525" customWidth="1"/>
    <col min="15107" max="15107" width="3.85546875" style="525" customWidth="1"/>
    <col min="15108" max="15108" width="3.7109375" style="525" customWidth="1"/>
    <col min="15109" max="15109" width="12.7109375" style="525" customWidth="1"/>
    <col min="15110" max="15110" width="52.7109375" style="525" customWidth="1"/>
    <col min="15111" max="15114" width="0" style="525" hidden="1" customWidth="1"/>
    <col min="15115" max="15115" width="12.28515625" style="525" customWidth="1"/>
    <col min="15116" max="15116" width="6.42578125" style="525" customWidth="1"/>
    <col min="15117" max="15117" width="12.28515625" style="525" customWidth="1"/>
    <col min="15118" max="15118" width="0" style="525" hidden="1" customWidth="1"/>
    <col min="15119" max="15119" width="3.7109375" style="525" customWidth="1"/>
    <col min="15120" max="15120" width="11.140625" style="525" bestFit="1" customWidth="1"/>
    <col min="15121" max="15122" width="10.5703125" style="525"/>
    <col min="15123" max="15123" width="11.140625" style="525" customWidth="1"/>
    <col min="15124" max="15353" width="10.5703125" style="525"/>
    <col min="15354" max="15361" width="0" style="525" hidden="1" customWidth="1"/>
    <col min="15362" max="15362" width="3.7109375" style="525" customWidth="1"/>
    <col min="15363" max="15363" width="3.85546875" style="525" customWidth="1"/>
    <col min="15364" max="15364" width="3.7109375" style="525" customWidth="1"/>
    <col min="15365" max="15365" width="12.7109375" style="525" customWidth="1"/>
    <col min="15366" max="15366" width="52.7109375" style="525" customWidth="1"/>
    <col min="15367" max="15370" width="0" style="525" hidden="1" customWidth="1"/>
    <col min="15371" max="15371" width="12.28515625" style="525" customWidth="1"/>
    <col min="15372" max="15372" width="6.42578125" style="525" customWidth="1"/>
    <col min="15373" max="15373" width="12.28515625" style="525" customWidth="1"/>
    <col min="15374" max="15374" width="0" style="525" hidden="1" customWidth="1"/>
    <col min="15375" max="15375" width="3.7109375" style="525" customWidth="1"/>
    <col min="15376" max="15376" width="11.140625" style="525" bestFit="1" customWidth="1"/>
    <col min="15377" max="15378" width="10.5703125" style="525"/>
    <col min="15379" max="15379" width="11.140625" style="525" customWidth="1"/>
    <col min="15380" max="15609" width="10.5703125" style="525"/>
    <col min="15610" max="15617" width="0" style="525" hidden="1" customWidth="1"/>
    <col min="15618" max="15618" width="3.7109375" style="525" customWidth="1"/>
    <col min="15619" max="15619" width="3.85546875" style="525" customWidth="1"/>
    <col min="15620" max="15620" width="3.7109375" style="525" customWidth="1"/>
    <col min="15621" max="15621" width="12.7109375" style="525" customWidth="1"/>
    <col min="15622" max="15622" width="52.7109375" style="525" customWidth="1"/>
    <col min="15623" max="15626" width="0" style="525" hidden="1" customWidth="1"/>
    <col min="15627" max="15627" width="12.28515625" style="525" customWidth="1"/>
    <col min="15628" max="15628" width="6.42578125" style="525" customWidth="1"/>
    <col min="15629" max="15629" width="12.28515625" style="525" customWidth="1"/>
    <col min="15630" max="15630" width="0" style="525" hidden="1" customWidth="1"/>
    <col min="15631" max="15631" width="3.7109375" style="525" customWidth="1"/>
    <col min="15632" max="15632" width="11.140625" style="525" bestFit="1" customWidth="1"/>
    <col min="15633" max="15634" width="10.5703125" style="525"/>
    <col min="15635" max="15635" width="11.140625" style="525" customWidth="1"/>
    <col min="15636" max="15865" width="10.5703125" style="525"/>
    <col min="15866" max="15873" width="0" style="525" hidden="1" customWidth="1"/>
    <col min="15874" max="15874" width="3.7109375" style="525" customWidth="1"/>
    <col min="15875" max="15875" width="3.85546875" style="525" customWidth="1"/>
    <col min="15876" max="15876" width="3.7109375" style="525" customWidth="1"/>
    <col min="15877" max="15877" width="12.7109375" style="525" customWidth="1"/>
    <col min="15878" max="15878" width="52.7109375" style="525" customWidth="1"/>
    <col min="15879" max="15882" width="0" style="525" hidden="1" customWidth="1"/>
    <col min="15883" max="15883" width="12.28515625" style="525" customWidth="1"/>
    <col min="15884" max="15884" width="6.42578125" style="525" customWidth="1"/>
    <col min="15885" max="15885" width="12.28515625" style="525" customWidth="1"/>
    <col min="15886" max="15886" width="0" style="525" hidden="1" customWidth="1"/>
    <col min="15887" max="15887" width="3.7109375" style="525" customWidth="1"/>
    <col min="15888" max="15888" width="11.140625" style="525" bestFit="1" customWidth="1"/>
    <col min="15889" max="15890" width="10.5703125" style="525"/>
    <col min="15891" max="15891" width="11.140625" style="525" customWidth="1"/>
    <col min="15892" max="16121" width="10.5703125" style="525"/>
    <col min="16122" max="16129" width="0" style="525" hidden="1" customWidth="1"/>
    <col min="16130" max="16130" width="3.7109375" style="525" customWidth="1"/>
    <col min="16131" max="16131" width="3.85546875" style="525" customWidth="1"/>
    <col min="16132" max="16132" width="3.7109375" style="525" customWidth="1"/>
    <col min="16133" max="16133" width="12.7109375" style="525" customWidth="1"/>
    <col min="16134" max="16134" width="52.7109375" style="525" customWidth="1"/>
    <col min="16135" max="16138" width="0" style="525" hidden="1" customWidth="1"/>
    <col min="16139" max="16139" width="12.28515625" style="525" customWidth="1"/>
    <col min="16140" max="16140" width="6.42578125" style="525" customWidth="1"/>
    <col min="16141" max="16141" width="12.28515625" style="525" customWidth="1"/>
    <col min="16142" max="16142" width="0" style="525" hidden="1" customWidth="1"/>
    <col min="16143" max="16143" width="3.7109375" style="525" customWidth="1"/>
    <col min="16144" max="16144" width="11.140625" style="525" bestFit="1" customWidth="1"/>
    <col min="16145" max="16146" width="10.5703125" style="525"/>
    <col min="16147" max="16147" width="11.140625" style="525" customWidth="1"/>
    <col min="16148" max="16384" width="10.5703125" style="525"/>
  </cols>
  <sheetData>
    <row r="1" spans="1:29" hidden="1">
      <c r="Q1" s="585"/>
      <c r="R1" s="585"/>
    </row>
    <row r="2" spans="1:29" hidden="1">
      <c r="U2" s="585"/>
    </row>
    <row r="3" spans="1:29" hidden="1"/>
    <row r="4" spans="1:29" ht="3" customHeight="1">
      <c r="J4" s="531"/>
      <c r="K4" s="531"/>
      <c r="L4" s="526"/>
      <c r="M4" s="526"/>
      <c r="N4" s="526"/>
      <c r="O4" s="534"/>
      <c r="P4" s="534"/>
      <c r="Q4" s="534"/>
      <c r="R4" s="534"/>
      <c r="S4" s="534"/>
      <c r="T4" s="534"/>
      <c r="U4" s="534"/>
    </row>
    <row r="5" spans="1:29" ht="22.5" customHeight="1">
      <c r="J5" s="531"/>
      <c r="K5" s="531"/>
      <c r="L5" s="1230" t="s">
        <v>631</v>
      </c>
      <c r="M5" s="1230"/>
      <c r="N5" s="1230"/>
      <c r="O5" s="1230"/>
      <c r="P5" s="1230"/>
      <c r="Q5" s="1230"/>
      <c r="R5" s="1230"/>
      <c r="S5" s="1230"/>
      <c r="T5" s="1230"/>
      <c r="U5" s="666"/>
    </row>
    <row r="6" spans="1:29" ht="3" customHeight="1">
      <c r="J6" s="531"/>
      <c r="K6" s="531"/>
      <c r="L6" s="526"/>
      <c r="M6" s="526"/>
      <c r="N6" s="526"/>
      <c r="O6" s="530"/>
      <c r="P6" s="530"/>
      <c r="Q6" s="530"/>
      <c r="R6" s="530"/>
      <c r="S6" s="530"/>
      <c r="T6" s="530"/>
      <c r="U6" s="530"/>
      <c r="V6" s="534"/>
    </row>
    <row r="7" spans="1:29" s="572" customFormat="1" ht="22.5">
      <c r="A7" s="592"/>
      <c r="B7" s="592"/>
      <c r="C7" s="592"/>
      <c r="D7" s="592"/>
      <c r="E7" s="592"/>
      <c r="F7" s="592"/>
      <c r="G7" s="592"/>
      <c r="H7" s="592"/>
      <c r="L7" s="501"/>
      <c r="M7" s="619" t="s">
        <v>502</v>
      </c>
      <c r="N7" s="668"/>
      <c r="O7" s="1207" t="str">
        <f>IF(NameOrPr_ch="",IF(NameOrPr="","",NameOrPr),NameOrPr_ch)</f>
        <v>Государственный комитет Республики Татарстан по тарифам</v>
      </c>
      <c r="P7" s="1207"/>
      <c r="Q7" s="1207"/>
      <c r="R7" s="1207"/>
      <c r="S7" s="1207"/>
      <c r="T7" s="1207"/>
      <c r="U7" s="584"/>
      <c r="V7" s="584"/>
      <c r="W7" s="521"/>
      <c r="X7" s="592"/>
      <c r="Y7" s="592"/>
      <c r="Z7" s="592"/>
      <c r="AA7" s="592"/>
      <c r="AB7" s="592"/>
      <c r="AC7" s="592"/>
    </row>
    <row r="8" spans="1:29" s="572" customFormat="1" ht="18.75">
      <c r="A8" s="592"/>
      <c r="B8" s="592"/>
      <c r="C8" s="592"/>
      <c r="D8" s="592"/>
      <c r="E8" s="592"/>
      <c r="F8" s="592"/>
      <c r="G8" s="592"/>
      <c r="H8" s="592"/>
      <c r="L8" s="501"/>
      <c r="M8" s="619" t="s">
        <v>596</v>
      </c>
      <c r="N8" s="668"/>
      <c r="O8" s="1207" t="str">
        <f>IF(datePr_ch="",IF(datePr="","",datePr),datePr_ch)</f>
        <v>15.12.2020</v>
      </c>
      <c r="P8" s="1207"/>
      <c r="Q8" s="1207"/>
      <c r="R8" s="1207"/>
      <c r="S8" s="1207"/>
      <c r="T8" s="1207"/>
      <c r="U8" s="584"/>
      <c r="V8" s="584"/>
      <c r="W8" s="521"/>
      <c r="X8" s="592"/>
      <c r="Y8" s="592"/>
      <c r="Z8" s="592"/>
      <c r="AA8" s="592"/>
      <c r="AB8" s="592"/>
      <c r="AC8" s="592"/>
    </row>
    <row r="9" spans="1:29" s="572" customFormat="1" ht="18.75">
      <c r="A9" s="592"/>
      <c r="B9" s="592"/>
      <c r="C9" s="592"/>
      <c r="D9" s="592"/>
      <c r="E9" s="592"/>
      <c r="F9" s="592"/>
      <c r="G9" s="592"/>
      <c r="H9" s="592"/>
      <c r="L9" s="554"/>
      <c r="M9" s="619" t="s">
        <v>595</v>
      </c>
      <c r="N9" s="668"/>
      <c r="O9" s="1207" t="str">
        <f>IF(numberPr_ch="",IF(numberPr="","",numberPr),numberPr_ch)</f>
        <v>434-126/тп-2020</v>
      </c>
      <c r="P9" s="1207"/>
      <c r="Q9" s="1207"/>
      <c r="R9" s="1207"/>
      <c r="S9" s="1207"/>
      <c r="T9" s="1207"/>
      <c r="U9" s="584"/>
      <c r="V9" s="584"/>
      <c r="W9" s="521"/>
      <c r="X9" s="592"/>
      <c r="Y9" s="592"/>
      <c r="Z9" s="592"/>
      <c r="AA9" s="592"/>
      <c r="AB9" s="592"/>
      <c r="AC9" s="592"/>
    </row>
    <row r="10" spans="1:29" s="572" customFormat="1" ht="18.75">
      <c r="A10" s="592"/>
      <c r="B10" s="592"/>
      <c r="C10" s="592"/>
      <c r="D10" s="592"/>
      <c r="E10" s="592"/>
      <c r="F10" s="592"/>
      <c r="G10" s="592"/>
      <c r="H10" s="592"/>
      <c r="L10" s="554"/>
      <c r="M10" s="619" t="s">
        <v>501</v>
      </c>
      <c r="N10" s="668"/>
      <c r="O10" s="1207" t="str">
        <f>IF(IstPub_ch="",IF(IstPub="","",IstPub),IstPub_ch)</f>
        <v>Официальный сайт правовой информации Министерства юстиции РТ:  http//pravo.tatarstan.ru</v>
      </c>
      <c r="P10" s="1207"/>
      <c r="Q10" s="1207"/>
      <c r="R10" s="1207"/>
      <c r="S10" s="1207"/>
      <c r="T10" s="1207"/>
      <c r="U10" s="584"/>
      <c r="V10" s="584"/>
      <c r="W10" s="521"/>
      <c r="X10" s="592"/>
      <c r="Y10" s="592"/>
      <c r="Z10" s="592"/>
      <c r="AA10" s="592"/>
      <c r="AB10" s="592"/>
      <c r="AC10" s="592"/>
    </row>
    <row r="11" spans="1:29" s="572" customFormat="1" ht="11.25" hidden="1">
      <c r="A11" s="592"/>
      <c r="B11" s="592"/>
      <c r="C11" s="592"/>
      <c r="D11" s="592"/>
      <c r="E11" s="592"/>
      <c r="F11" s="592"/>
      <c r="G11" s="592"/>
      <c r="H11" s="592"/>
      <c r="L11" s="1231"/>
      <c r="M11" s="1231"/>
      <c r="N11" s="568"/>
      <c r="O11" s="584"/>
      <c r="P11" s="584"/>
      <c r="Q11" s="584"/>
      <c r="R11" s="584"/>
      <c r="S11" s="584"/>
      <c r="T11" s="584"/>
      <c r="U11" s="590" t="s">
        <v>373</v>
      </c>
      <c r="X11" s="592"/>
      <c r="Y11" s="592"/>
      <c r="Z11" s="592"/>
      <c r="AA11" s="592"/>
      <c r="AB11" s="592"/>
      <c r="AC11" s="592"/>
    </row>
    <row r="12" spans="1:29">
      <c r="J12" s="531"/>
      <c r="K12" s="531"/>
      <c r="L12" s="526"/>
      <c r="M12" s="526"/>
      <c r="N12" s="504"/>
      <c r="O12" s="1208"/>
      <c r="P12" s="1208"/>
      <c r="Q12" s="1208"/>
      <c r="R12" s="1208"/>
      <c r="S12" s="1208"/>
      <c r="T12" s="1208"/>
      <c r="U12" s="1208"/>
    </row>
    <row r="13" spans="1:29">
      <c r="J13" s="531"/>
      <c r="K13" s="531"/>
      <c r="L13" s="1159" t="s">
        <v>454</v>
      </c>
      <c r="M13" s="1159"/>
      <c r="N13" s="1159"/>
      <c r="O13" s="1159"/>
      <c r="P13" s="1159"/>
      <c r="Q13" s="1159"/>
      <c r="R13" s="1159"/>
      <c r="S13" s="1159"/>
      <c r="T13" s="1159"/>
      <c r="U13" s="1159"/>
      <c r="V13" s="1159"/>
      <c r="W13" s="1159" t="s">
        <v>455</v>
      </c>
    </row>
    <row r="14" spans="1:29" ht="14.25" customHeight="1">
      <c r="J14" s="531"/>
      <c r="K14" s="531"/>
      <c r="L14" s="1214" t="s">
        <v>92</v>
      </c>
      <c r="M14" s="1214" t="s">
        <v>639</v>
      </c>
      <c r="N14" s="663"/>
      <c r="O14" s="1215" t="s">
        <v>641</v>
      </c>
      <c r="P14" s="1216"/>
      <c r="Q14" s="1216"/>
      <c r="R14" s="1216"/>
      <c r="S14" s="1216"/>
      <c r="T14" s="1217"/>
      <c r="U14" s="1225" t="s">
        <v>341</v>
      </c>
      <c r="V14" s="1211" t="s">
        <v>275</v>
      </c>
      <c r="W14" s="1159"/>
    </row>
    <row r="15" spans="1:29" ht="14.25" customHeight="1">
      <c r="J15" s="531"/>
      <c r="K15" s="531"/>
      <c r="L15" s="1214"/>
      <c r="M15" s="1214"/>
      <c r="N15" s="664"/>
      <c r="O15" s="1220" t="s">
        <v>605</v>
      </c>
      <c r="P15" s="1218" t="s">
        <v>271</v>
      </c>
      <c r="Q15" s="1219"/>
      <c r="R15" s="1222" t="s">
        <v>654</v>
      </c>
      <c r="S15" s="1223"/>
      <c r="T15" s="1224"/>
      <c r="U15" s="1226"/>
      <c r="V15" s="1212"/>
      <c r="W15" s="1159"/>
    </row>
    <row r="16" spans="1:29" ht="33.75" customHeight="1">
      <c r="J16" s="531"/>
      <c r="K16" s="531"/>
      <c r="L16" s="1214"/>
      <c r="M16" s="1214"/>
      <c r="N16" s="665"/>
      <c r="O16" s="1221"/>
      <c r="P16" s="537" t="s">
        <v>606</v>
      </c>
      <c r="Q16" s="537" t="s">
        <v>6</v>
      </c>
      <c r="R16" s="538" t="s">
        <v>274</v>
      </c>
      <c r="S16" s="1209" t="s">
        <v>273</v>
      </c>
      <c r="T16" s="1210"/>
      <c r="U16" s="1227"/>
      <c r="V16" s="1213"/>
      <c r="W16" s="1159"/>
    </row>
    <row r="17" spans="1:29">
      <c r="J17" s="531"/>
      <c r="K17" s="571">
        <v>1</v>
      </c>
      <c r="L17" s="649" t="s">
        <v>93</v>
      </c>
      <c r="M17" s="649" t="s">
        <v>49</v>
      </c>
      <c r="N17" s="651" t="str">
        <f ca="1">OFFSET(N17,0,-1)</f>
        <v>2</v>
      </c>
      <c r="O17" s="650">
        <f ca="1">OFFSET(O17,0,-1)+1</f>
        <v>3</v>
      </c>
      <c r="P17" s="650">
        <f ca="1">OFFSET(P17,0,-1)+1</f>
        <v>4</v>
      </c>
      <c r="Q17" s="650">
        <f ca="1">OFFSET(Q17,0,-1)+1</f>
        <v>5</v>
      </c>
      <c r="R17" s="650">
        <f ca="1">OFFSET(R17,0,-1)+1</f>
        <v>6</v>
      </c>
      <c r="S17" s="1232">
        <f ca="1">OFFSET(S17,0,-1)+1</f>
        <v>7</v>
      </c>
      <c r="T17" s="1232"/>
      <c r="U17" s="650">
        <f ca="1">OFFSET(U17,0,-2)+1</f>
        <v>8</v>
      </c>
      <c r="V17" s="651">
        <f ca="1">OFFSET(V17,0,-1)</f>
        <v>8</v>
      </c>
      <c r="W17" s="650">
        <f ca="1">OFFSET(W17,0,-1)+1</f>
        <v>9</v>
      </c>
    </row>
    <row r="18" spans="1:29" ht="22.5">
      <c r="A18" s="1233">
        <v>1</v>
      </c>
      <c r="B18" s="867"/>
      <c r="C18" s="867"/>
      <c r="D18" s="867"/>
      <c r="E18" s="868"/>
      <c r="F18" s="869"/>
      <c r="G18" s="869"/>
      <c r="H18" s="869"/>
      <c r="I18" s="870"/>
      <c r="J18" s="865"/>
      <c r="K18" s="872"/>
      <c r="L18" s="595" t="e">
        <f ca="1">mergeValue(A18)</f>
        <v>#NAME?</v>
      </c>
      <c r="M18" s="643" t="s">
        <v>20</v>
      </c>
      <c r="N18" s="648"/>
      <c r="O18" s="1234"/>
      <c r="P18" s="1234"/>
      <c r="Q18" s="1234"/>
      <c r="R18" s="1234"/>
      <c r="S18" s="1234"/>
      <c r="T18" s="1234"/>
      <c r="U18" s="1234"/>
      <c r="V18" s="1234"/>
      <c r="W18" s="632" t="s">
        <v>476</v>
      </c>
      <c r="Y18" s="591"/>
      <c r="Z18" s="591" t="str">
        <f t="shared" ref="Z18:Z31" si="0">IF(M18="","",M18 )</f>
        <v>Наименование тарифа</v>
      </c>
      <c r="AA18" s="591"/>
      <c r="AB18" s="591"/>
      <c r="AC18" s="591"/>
    </row>
    <row r="19" spans="1:29" ht="22.5">
      <c r="A19" s="1233"/>
      <c r="B19" s="1233">
        <v>1</v>
      </c>
      <c r="C19" s="867"/>
      <c r="D19" s="867"/>
      <c r="E19" s="869"/>
      <c r="F19" s="869"/>
      <c r="G19" s="869"/>
      <c r="H19" s="869"/>
      <c r="I19" s="864"/>
      <c r="J19" s="863"/>
      <c r="K19" s="866"/>
      <c r="L19" s="595" t="e">
        <f ca="1">mergeValue(A19) &amp;"."&amp; mergeValue(B19)</f>
        <v>#NAME?</v>
      </c>
      <c r="M19" s="548" t="s">
        <v>16</v>
      </c>
      <c r="N19" s="648"/>
      <c r="O19" s="1234"/>
      <c r="P19" s="1234"/>
      <c r="Q19" s="1234"/>
      <c r="R19" s="1234"/>
      <c r="S19" s="1234"/>
      <c r="T19" s="1234"/>
      <c r="U19" s="1234"/>
      <c r="V19" s="1234"/>
      <c r="W19" s="632" t="s">
        <v>477</v>
      </c>
      <c r="Y19" s="591"/>
      <c r="Z19" s="591" t="str">
        <f t="shared" si="0"/>
        <v>Территория действия тарифа</v>
      </c>
      <c r="AA19" s="591"/>
      <c r="AB19" s="591"/>
      <c r="AC19" s="591"/>
    </row>
    <row r="20" spans="1:29" ht="22.5">
      <c r="A20" s="1233"/>
      <c r="B20" s="1233"/>
      <c r="C20" s="1233">
        <v>1</v>
      </c>
      <c r="D20" s="867"/>
      <c r="E20" s="869"/>
      <c r="F20" s="869"/>
      <c r="G20" s="869"/>
      <c r="H20" s="869"/>
      <c r="I20" s="871"/>
      <c r="J20" s="863"/>
      <c r="K20" s="866"/>
      <c r="L20" s="595" t="e">
        <f ca="1">mergeValue(A20) &amp;"."&amp; mergeValue(B20)&amp;"."&amp; mergeValue(C20)</f>
        <v>#NAME?</v>
      </c>
      <c r="M20" s="549" t="s">
        <v>7</v>
      </c>
      <c r="N20" s="648"/>
      <c r="O20" s="1234"/>
      <c r="P20" s="1234"/>
      <c r="Q20" s="1234"/>
      <c r="R20" s="1234"/>
      <c r="S20" s="1234"/>
      <c r="T20" s="1234"/>
      <c r="U20" s="1234"/>
      <c r="V20" s="1234"/>
      <c r="W20" s="632" t="s">
        <v>633</v>
      </c>
      <c r="Y20" s="591"/>
      <c r="Z20" s="591" t="str">
        <f t="shared" si="0"/>
        <v xml:space="preserve">Наименование системы теплоснабжения </v>
      </c>
      <c r="AA20" s="591"/>
      <c r="AB20" s="591"/>
      <c r="AC20" s="591"/>
    </row>
    <row r="21" spans="1:29" ht="22.5">
      <c r="A21" s="1233"/>
      <c r="B21" s="1233"/>
      <c r="C21" s="1233"/>
      <c r="D21" s="1233">
        <v>1</v>
      </c>
      <c r="E21" s="869"/>
      <c r="F21" s="869"/>
      <c r="G21" s="869"/>
      <c r="H21" s="869"/>
      <c r="I21" s="871"/>
      <c r="J21" s="863"/>
      <c r="K21" s="866"/>
      <c r="L21" s="595" t="e">
        <f ca="1">mergeValue(A21) &amp;"."&amp; mergeValue(B21)&amp;"."&amp; mergeValue(C21)&amp;"."&amp; mergeValue(D21)</f>
        <v>#NAME?</v>
      </c>
      <c r="M21" s="550" t="s">
        <v>22</v>
      </c>
      <c r="N21" s="648"/>
      <c r="O21" s="1234"/>
      <c r="P21" s="1234"/>
      <c r="Q21" s="1234"/>
      <c r="R21" s="1234"/>
      <c r="S21" s="1234"/>
      <c r="T21" s="1234"/>
      <c r="U21" s="1234"/>
      <c r="V21" s="1234"/>
      <c r="W21" s="632" t="s">
        <v>634</v>
      </c>
      <c r="Y21" s="591"/>
      <c r="Z21" s="591" t="str">
        <f t="shared" si="0"/>
        <v xml:space="preserve">Источник тепловой энергии  </v>
      </c>
      <c r="AA21" s="591"/>
      <c r="AB21" s="591"/>
      <c r="AC21" s="591"/>
    </row>
    <row r="22" spans="1:29" ht="101.25">
      <c r="A22" s="1233"/>
      <c r="B22" s="1233"/>
      <c r="C22" s="1233"/>
      <c r="D22" s="1233"/>
      <c r="E22" s="1233">
        <v>1</v>
      </c>
      <c r="F22" s="869"/>
      <c r="G22" s="869"/>
      <c r="H22" s="867">
        <v>1</v>
      </c>
      <c r="I22" s="1233">
        <v>1</v>
      </c>
      <c r="J22" s="869"/>
      <c r="K22" s="874"/>
      <c r="L22" s="595" t="e">
        <f ca="1">mergeValue(A22) &amp;"."&amp; mergeValue(B22)&amp;"."&amp; mergeValue(C22)&amp;"."&amp; mergeValue(D22)&amp;"."&amp; mergeValue(E22)</f>
        <v>#NAME?</v>
      </c>
      <c r="M22" s="556" t="s">
        <v>9</v>
      </c>
      <c r="N22" s="648"/>
      <c r="O22" s="1235"/>
      <c r="P22" s="1235"/>
      <c r="Q22" s="1235"/>
      <c r="R22" s="1235"/>
      <c r="S22" s="1235"/>
      <c r="T22" s="1235"/>
      <c r="U22" s="1235"/>
      <c r="V22" s="1235"/>
      <c r="W22" s="632" t="s">
        <v>638</v>
      </c>
      <c r="Y22" s="591"/>
      <c r="Z22" s="591" t="str">
        <f t="shared" si="0"/>
        <v>Схема подключения теплопотребляющей установки к коллектору источника тепловой энергии</v>
      </c>
      <c r="AA22" s="591"/>
      <c r="AB22" s="591"/>
      <c r="AC22" s="591"/>
    </row>
    <row r="23" spans="1:29" ht="90">
      <c r="A23" s="1233"/>
      <c r="B23" s="1233"/>
      <c r="C23" s="1233"/>
      <c r="D23" s="1233"/>
      <c r="E23" s="1233"/>
      <c r="F23" s="1233">
        <v>1</v>
      </c>
      <c r="G23" s="867"/>
      <c r="H23" s="867"/>
      <c r="I23" s="1233"/>
      <c r="J23" s="1233">
        <v>1</v>
      </c>
      <c r="K23" s="875"/>
      <c r="L23" s="595" t="e">
        <f ca="1">mergeValue(A23) &amp;"."&amp; mergeValue(B23)&amp;"."&amp; mergeValue(C23)&amp;"."&amp; mergeValue(D23)&amp;"."&amp; mergeValue(E23)&amp;"."&amp; mergeValue(F23)</f>
        <v>#NAME?</v>
      </c>
      <c r="M23" s="557" t="s">
        <v>10</v>
      </c>
      <c r="N23" s="648"/>
      <c r="O23" s="1236"/>
      <c r="P23" s="1237"/>
      <c r="Q23" s="1237"/>
      <c r="R23" s="1237"/>
      <c r="S23" s="1237"/>
      <c r="T23" s="1237"/>
      <c r="U23" s="1237"/>
      <c r="V23" s="1238"/>
      <c r="W23" s="632" t="s">
        <v>636</v>
      </c>
      <c r="Y23" s="591"/>
      <c r="Z23" s="591" t="str">
        <f t="shared" si="0"/>
        <v>Группа потребителей</v>
      </c>
      <c r="AA23" s="591"/>
      <c r="AB23" s="591"/>
      <c r="AC23" s="591"/>
    </row>
    <row r="24" spans="1:29" ht="189" customHeight="1">
      <c r="A24" s="1233"/>
      <c r="B24" s="1233"/>
      <c r="C24" s="1233"/>
      <c r="D24" s="1233"/>
      <c r="E24" s="1233"/>
      <c r="F24" s="1233"/>
      <c r="G24" s="867">
        <v>1</v>
      </c>
      <c r="H24" s="867"/>
      <c r="I24" s="1233"/>
      <c r="J24" s="1233"/>
      <c r="K24" s="875">
        <v>1</v>
      </c>
      <c r="L24" s="595" t="e">
        <f ca="1">mergeValue(A24) &amp;"."&amp; mergeValue(B24)&amp;"."&amp; mergeValue(C24)&amp;"."&amp; mergeValue(D24)&amp;"."&amp; mergeValue(E24)&amp;"."&amp; mergeValue(F24)&amp;"."&amp; mergeValue(G24)</f>
        <v>#NAME?</v>
      </c>
      <c r="M24" s="1071"/>
      <c r="N24" s="648"/>
      <c r="O24" s="564"/>
      <c r="P24" s="564"/>
      <c r="Q24" s="1095"/>
      <c r="R24" s="1228"/>
      <c r="S24" s="1229" t="s">
        <v>84</v>
      </c>
      <c r="T24" s="1228"/>
      <c r="U24" s="1229" t="s">
        <v>85</v>
      </c>
      <c r="V24" s="564"/>
      <c r="W24" s="1204" t="s">
        <v>655</v>
      </c>
      <c r="X24" s="587" t="e">
        <f ca="1">strCheckDate(O25:V25)</f>
        <v>#NAME?</v>
      </c>
      <c r="Y24" s="591"/>
      <c r="Z24" s="591" t="str">
        <f t="shared" si="0"/>
        <v/>
      </c>
      <c r="AA24" s="591"/>
      <c r="AB24" s="591"/>
      <c r="AC24" s="591"/>
    </row>
    <row r="25" spans="1:29" ht="11.25" hidden="1" customHeight="1">
      <c r="A25" s="1233"/>
      <c r="B25" s="1233"/>
      <c r="C25" s="1233"/>
      <c r="D25" s="1233"/>
      <c r="E25" s="1233"/>
      <c r="F25" s="1233"/>
      <c r="G25" s="867"/>
      <c r="H25" s="867"/>
      <c r="I25" s="1233"/>
      <c r="J25" s="1233"/>
      <c r="K25" s="875"/>
      <c r="L25" s="602"/>
      <c r="M25" s="648"/>
      <c r="N25" s="648"/>
      <c r="O25" s="564"/>
      <c r="P25" s="564"/>
      <c r="Q25" s="586" t="str">
        <f>R24 &amp; "-" &amp; T24</f>
        <v>-</v>
      </c>
      <c r="R25" s="1228"/>
      <c r="S25" s="1229"/>
      <c r="T25" s="1228"/>
      <c r="U25" s="1229"/>
      <c r="V25" s="564"/>
      <c r="W25" s="1205"/>
      <c r="Y25" s="591"/>
      <c r="Z25" s="591" t="str">
        <f t="shared" si="0"/>
        <v/>
      </c>
      <c r="AA25" s="591"/>
      <c r="AB25" s="591"/>
      <c r="AC25" s="591"/>
    </row>
    <row r="26" spans="1:29" ht="15" customHeight="1">
      <c r="A26" s="1233"/>
      <c r="B26" s="1233"/>
      <c r="C26" s="1233"/>
      <c r="D26" s="1233"/>
      <c r="E26" s="1233"/>
      <c r="F26" s="1233"/>
      <c r="G26" s="869"/>
      <c r="H26" s="867"/>
      <c r="I26" s="1233"/>
      <c r="J26" s="1233"/>
      <c r="K26" s="874"/>
      <c r="L26" s="540"/>
      <c r="M26" s="559" t="s">
        <v>25</v>
      </c>
      <c r="N26" s="566"/>
      <c r="O26" s="566"/>
      <c r="P26" s="566"/>
      <c r="Q26" s="566"/>
      <c r="R26" s="566"/>
      <c r="S26" s="566"/>
      <c r="T26" s="566"/>
      <c r="U26" s="566"/>
      <c r="V26" s="562"/>
      <c r="W26" s="1206"/>
      <c r="Y26" s="591"/>
      <c r="Z26" s="591" t="str">
        <f t="shared" si="0"/>
        <v>Добавить вид теплоносителя (параметры теплоносителя)</v>
      </c>
      <c r="AA26" s="591"/>
      <c r="AB26" s="591"/>
      <c r="AC26" s="591"/>
    </row>
    <row r="27" spans="1:29" ht="15" customHeight="1">
      <c r="A27" s="1233"/>
      <c r="B27" s="1233"/>
      <c r="C27" s="1233"/>
      <c r="D27" s="1233"/>
      <c r="E27" s="1233"/>
      <c r="F27" s="869"/>
      <c r="G27" s="869"/>
      <c r="H27" s="867"/>
      <c r="I27" s="1233"/>
      <c r="J27" s="869"/>
      <c r="K27" s="874"/>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c r="AC27" s="591"/>
    </row>
    <row r="28" spans="1:29" ht="15" customHeight="1">
      <c r="A28" s="1233"/>
      <c r="B28" s="1233"/>
      <c r="C28" s="1233"/>
      <c r="D28" s="1233"/>
      <c r="E28" s="873"/>
      <c r="F28" s="869"/>
      <c r="G28" s="869"/>
      <c r="H28" s="869"/>
      <c r="I28" s="865"/>
      <c r="J28" s="862"/>
      <c r="K28" s="872"/>
      <c r="L28" s="540"/>
      <c r="M28" s="553" t="s">
        <v>12</v>
      </c>
      <c r="N28" s="566"/>
      <c r="O28" s="566"/>
      <c r="P28" s="566"/>
      <c r="Q28" s="566"/>
      <c r="R28" s="566"/>
      <c r="S28" s="566"/>
      <c r="T28" s="566"/>
      <c r="U28" s="565"/>
      <c r="V28" s="566"/>
      <c r="W28" s="667"/>
      <c r="Y28" s="591"/>
      <c r="Z28" s="591" t="str">
        <f t="shared" si="0"/>
        <v>Добавить схему подключения</v>
      </c>
      <c r="AA28" s="591"/>
      <c r="AB28" s="591"/>
      <c r="AC28" s="591"/>
    </row>
    <row r="29" spans="1:29" ht="15" customHeight="1">
      <c r="A29" s="1233"/>
      <c r="B29" s="1233"/>
      <c r="C29" s="1233"/>
      <c r="D29" s="873"/>
      <c r="E29" s="873"/>
      <c r="F29" s="869"/>
      <c r="G29" s="869"/>
      <c r="H29" s="869"/>
      <c r="I29" s="865"/>
      <c r="J29" s="862"/>
      <c r="K29" s="872"/>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c r="AC29" s="591"/>
    </row>
    <row r="30" spans="1:29" ht="15" customHeight="1">
      <c r="A30" s="1233"/>
      <c r="B30" s="1233"/>
      <c r="C30" s="873"/>
      <c r="D30" s="873"/>
      <c r="E30" s="873"/>
      <c r="F30" s="873"/>
      <c r="G30" s="878"/>
      <c r="H30" s="865"/>
      <c r="I30" s="876"/>
      <c r="J30" s="862"/>
      <c r="K30" s="877"/>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c r="AC30" s="591"/>
    </row>
    <row r="31" spans="1:29" ht="15" customHeight="1">
      <c r="A31" s="1233"/>
      <c r="B31" s="873"/>
      <c r="C31" s="873"/>
      <c r="D31" s="873"/>
      <c r="E31" s="873"/>
      <c r="F31" s="873"/>
      <c r="G31" s="878"/>
      <c r="H31" s="865"/>
      <c r="I31" s="865"/>
      <c r="J31" s="862"/>
      <c r="K31" s="872"/>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c r="AC31" s="591"/>
    </row>
    <row r="32" spans="1:29" s="524" customFormat="1" ht="15" customHeight="1">
      <c r="A32" s="861"/>
      <c r="B32" s="861"/>
      <c r="C32" s="861"/>
      <c r="D32" s="861"/>
      <c r="E32" s="861"/>
      <c r="F32" s="861"/>
      <c r="G32" s="861"/>
      <c r="H32" s="861"/>
      <c r="I32" s="861"/>
      <c r="J32" s="861"/>
      <c r="K32" s="861"/>
      <c r="L32" s="494"/>
      <c r="M32" s="567" t="s">
        <v>309</v>
      </c>
      <c r="N32" s="566"/>
      <c r="O32" s="566"/>
      <c r="P32" s="566"/>
      <c r="Q32" s="566"/>
      <c r="R32" s="566"/>
      <c r="S32" s="566"/>
      <c r="T32" s="566"/>
      <c r="U32" s="565"/>
      <c r="V32" s="566"/>
      <c r="W32" s="667"/>
      <c r="X32" s="589"/>
      <c r="Y32" s="589"/>
      <c r="Z32" s="589"/>
      <c r="AA32" s="589"/>
      <c r="AB32" s="589"/>
      <c r="AC32" s="589"/>
    </row>
    <row r="33" spans="1:29" ht="11.25">
      <c r="A33" s="525"/>
      <c r="B33" s="525"/>
      <c r="C33" s="525"/>
      <c r="D33" s="525"/>
      <c r="E33" s="525"/>
      <c r="F33" s="525"/>
      <c r="G33" s="525"/>
      <c r="H33" s="525"/>
      <c r="I33" s="525"/>
      <c r="J33" s="525"/>
      <c r="K33" s="525"/>
      <c r="X33" s="525"/>
      <c r="Y33" s="525"/>
      <c r="Z33" s="525"/>
      <c r="AA33" s="525"/>
      <c r="AB33" s="525"/>
      <c r="AC33" s="525"/>
    </row>
    <row r="34" spans="1:29" ht="90" customHeight="1">
      <c r="L34" s="1">
        <v>1</v>
      </c>
      <c r="M34" s="1197" t="s">
        <v>632</v>
      </c>
      <c r="N34" s="1197"/>
      <c r="O34" s="1197"/>
      <c r="P34" s="1197"/>
      <c r="Q34" s="1197"/>
      <c r="R34" s="1197"/>
      <c r="S34" s="1197"/>
      <c r="T34" s="1197"/>
      <c r="U34" s="1197"/>
      <c r="V34" s="1197"/>
      <c r="W34" s="1197"/>
    </row>
  </sheetData>
  <sheetProtection password="FA9C" sheet="1" objects="1" scenarios="1" formatColumns="0" formatRows="0"/>
  <dataConsolidate leftLabels="1" link="1"/>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1016" hidden="1" customWidth="1"/>
    <col min="2" max="4" width="3.7109375" style="1010" hidden="1" customWidth="1"/>
    <col min="5" max="5" width="3.7109375" style="811" customWidth="1"/>
    <col min="6" max="6" width="9.7109375" style="992" customWidth="1"/>
    <col min="7" max="7" width="37.7109375" style="992" customWidth="1"/>
    <col min="8" max="8" width="66.85546875" style="992" customWidth="1"/>
    <col min="9" max="9" width="115.7109375" style="992" customWidth="1"/>
    <col min="10" max="11" width="10.5703125" style="1010"/>
    <col min="12" max="12" width="11.140625" style="1010" customWidth="1"/>
    <col min="13" max="20" width="10.5703125" style="1010"/>
    <col min="21" max="16384" width="10.5703125" style="992"/>
  </cols>
  <sheetData>
    <row r="1" spans="1:20" ht="3" customHeight="1">
      <c r="A1" s="1016" t="s">
        <v>49</v>
      </c>
    </row>
    <row r="2" spans="1:20" ht="22.5">
      <c r="F2" s="1198" t="s">
        <v>491</v>
      </c>
      <c r="G2" s="1199"/>
      <c r="H2" s="1200"/>
      <c r="I2" s="808"/>
    </row>
    <row r="3" spans="1:20" ht="3" customHeight="1"/>
    <row r="4" spans="1:20" s="1009" customFormat="1" ht="11.25">
      <c r="A4" s="1015"/>
      <c r="B4" s="1015"/>
      <c r="C4" s="1015"/>
      <c r="D4" s="1015"/>
      <c r="F4" s="1159" t="s">
        <v>454</v>
      </c>
      <c r="G4" s="1159"/>
      <c r="H4" s="1159"/>
      <c r="I4" s="1201" t="s">
        <v>455</v>
      </c>
      <c r="J4" s="1015"/>
      <c r="K4" s="1015"/>
      <c r="L4" s="1015"/>
      <c r="M4" s="1015"/>
      <c r="N4" s="1015"/>
      <c r="O4" s="1015"/>
      <c r="P4" s="1015"/>
      <c r="Q4" s="1015"/>
      <c r="R4" s="1015"/>
      <c r="S4" s="1015"/>
      <c r="T4" s="1015"/>
    </row>
    <row r="5" spans="1:20" s="1009" customFormat="1" ht="11.25" customHeight="1">
      <c r="A5" s="1015"/>
      <c r="B5" s="1015"/>
      <c r="C5" s="1015"/>
      <c r="D5" s="1015"/>
      <c r="F5" s="1024" t="s">
        <v>92</v>
      </c>
      <c r="G5" s="812" t="s">
        <v>457</v>
      </c>
      <c r="H5" s="1033" t="s">
        <v>442</v>
      </c>
      <c r="I5" s="1201"/>
      <c r="J5" s="1015"/>
      <c r="K5" s="1015"/>
      <c r="L5" s="1015"/>
      <c r="M5" s="1015"/>
      <c r="N5" s="1015"/>
      <c r="O5" s="1015"/>
      <c r="P5" s="1015"/>
      <c r="Q5" s="1015"/>
      <c r="R5" s="1015"/>
      <c r="S5" s="1015"/>
      <c r="T5" s="1015"/>
    </row>
    <row r="6" spans="1:20" s="1009" customFormat="1" ht="12" customHeight="1">
      <c r="A6" s="1015"/>
      <c r="B6" s="1015"/>
      <c r="C6" s="1015"/>
      <c r="D6" s="1015"/>
      <c r="F6" s="813" t="s">
        <v>93</v>
      </c>
      <c r="G6" s="814">
        <v>2</v>
      </c>
      <c r="H6" s="815">
        <v>3</v>
      </c>
      <c r="I6" s="610">
        <v>4</v>
      </c>
      <c r="J6" s="1015">
        <v>4</v>
      </c>
      <c r="K6" s="1015"/>
      <c r="L6" s="1015"/>
      <c r="M6" s="1015"/>
      <c r="N6" s="1015"/>
      <c r="O6" s="1015"/>
      <c r="P6" s="1015"/>
      <c r="Q6" s="1015"/>
      <c r="R6" s="1015"/>
      <c r="S6" s="1015"/>
      <c r="T6" s="1015"/>
    </row>
    <row r="7" spans="1:20" s="1009" customFormat="1" ht="18.75">
      <c r="A7" s="1015"/>
      <c r="B7" s="1015"/>
      <c r="C7" s="1015"/>
      <c r="D7" s="1015"/>
      <c r="F7" s="1031">
        <v>1</v>
      </c>
      <c r="G7" s="817" t="s">
        <v>492</v>
      </c>
      <c r="H7" s="1029" t="str">
        <f>IF(dateCh="","",dateCh)</f>
        <v>22.12.2020</v>
      </c>
      <c r="I7" s="818" t="s">
        <v>493</v>
      </c>
      <c r="J7" s="617"/>
      <c r="K7" s="1015"/>
      <c r="L7" s="1015"/>
      <c r="M7" s="1015"/>
      <c r="N7" s="1015"/>
      <c r="O7" s="1015"/>
      <c r="P7" s="1015"/>
      <c r="Q7" s="1015"/>
      <c r="R7" s="1015"/>
      <c r="S7" s="1015"/>
      <c r="T7" s="1015"/>
    </row>
    <row r="8" spans="1:20" s="1009" customFormat="1" ht="45">
      <c r="A8" s="1202">
        <v>1</v>
      </c>
      <c r="B8" s="1015"/>
      <c r="C8" s="1015"/>
      <c r="D8" s="1015"/>
      <c r="F8" s="1031" t="e">
        <f ca="1">"2." &amp;mergeValue(A8)</f>
        <v>#NAME?</v>
      </c>
      <c r="G8" s="817" t="s">
        <v>494</v>
      </c>
      <c r="H8" s="1029"/>
      <c r="I8" s="818" t="s">
        <v>590</v>
      </c>
      <c r="J8" s="617"/>
      <c r="K8" s="1015"/>
      <c r="L8" s="1015"/>
      <c r="M8" s="1015"/>
      <c r="N8" s="1015"/>
      <c r="O8" s="1015"/>
      <c r="P8" s="1015"/>
      <c r="Q8" s="1015"/>
      <c r="R8" s="1015"/>
      <c r="S8" s="1015"/>
      <c r="T8" s="1015"/>
    </row>
    <row r="9" spans="1:20" s="1009" customFormat="1" ht="22.5">
      <c r="A9" s="1202"/>
      <c r="B9" s="1015"/>
      <c r="C9" s="1015"/>
      <c r="D9" s="1015"/>
      <c r="F9" s="1031" t="e">
        <f ca="1">"3." &amp;mergeValue(A9)</f>
        <v>#NAME?</v>
      </c>
      <c r="G9" s="817" t="s">
        <v>495</v>
      </c>
      <c r="H9" s="1029"/>
      <c r="I9" s="818" t="s">
        <v>588</v>
      </c>
      <c r="J9" s="617"/>
      <c r="K9" s="1015"/>
      <c r="L9" s="1015"/>
      <c r="M9" s="1015"/>
      <c r="N9" s="1015"/>
      <c r="O9" s="1015"/>
      <c r="P9" s="1015"/>
      <c r="Q9" s="1015"/>
      <c r="R9" s="1015"/>
      <c r="S9" s="1015"/>
      <c r="T9" s="1015"/>
    </row>
    <row r="10" spans="1:20" s="1009" customFormat="1" ht="22.5">
      <c r="A10" s="1202"/>
      <c r="B10" s="1015"/>
      <c r="C10" s="1015"/>
      <c r="D10" s="1015"/>
      <c r="F10" s="1031" t="e">
        <f ca="1">"4."&amp;mergeValue(A10)</f>
        <v>#NAME?</v>
      </c>
      <c r="G10" s="817" t="s">
        <v>496</v>
      </c>
      <c r="H10" s="1033" t="s">
        <v>458</v>
      </c>
      <c r="I10" s="818"/>
      <c r="J10" s="617"/>
      <c r="K10" s="1015"/>
      <c r="L10" s="1015"/>
      <c r="M10" s="1015"/>
      <c r="N10" s="1015"/>
      <c r="O10" s="1015"/>
      <c r="P10" s="1015"/>
      <c r="Q10" s="1015"/>
      <c r="R10" s="1015"/>
      <c r="S10" s="1015"/>
      <c r="T10" s="1015"/>
    </row>
    <row r="11" spans="1:20" s="1009" customFormat="1" ht="18.75">
      <c r="A11" s="1202"/>
      <c r="B11" s="1202">
        <v>1</v>
      </c>
      <c r="C11" s="1025"/>
      <c r="D11" s="1025"/>
      <c r="F11" s="1031" t="e">
        <f ca="1">"4."&amp;mergeValue(A11) &amp;"."&amp;mergeValue(B11)</f>
        <v>#NAME?</v>
      </c>
      <c r="G11" s="832" t="s">
        <v>592</v>
      </c>
      <c r="H11" s="1029" t="str">
        <f>IF(region_name="","",region_name)</f>
        <v>Республика Татарстан</v>
      </c>
      <c r="I11" s="818" t="s">
        <v>499</v>
      </c>
      <c r="J11" s="617"/>
      <c r="K11" s="1015"/>
      <c r="L11" s="1015"/>
      <c r="M11" s="1015"/>
      <c r="N11" s="1015"/>
      <c r="O11" s="1015"/>
      <c r="P11" s="1015"/>
      <c r="Q11" s="1015"/>
      <c r="R11" s="1015"/>
      <c r="S11" s="1015"/>
      <c r="T11" s="1015"/>
    </row>
    <row r="12" spans="1:20" s="1009" customFormat="1" ht="22.5">
      <c r="A12" s="1202"/>
      <c r="B12" s="1202"/>
      <c r="C12" s="1202">
        <v>1</v>
      </c>
      <c r="D12" s="1025"/>
      <c r="F12" s="1031" t="e">
        <f ca="1">"4."&amp;mergeValue(A12) &amp;"."&amp;mergeValue(B12)&amp;"."&amp;mergeValue(C12)</f>
        <v>#NAME?</v>
      </c>
      <c r="G12" s="819" t="s">
        <v>497</v>
      </c>
      <c r="H12" s="1029"/>
      <c r="I12" s="818" t="s">
        <v>500</v>
      </c>
      <c r="J12" s="617"/>
      <c r="K12" s="1015"/>
      <c r="L12" s="1015"/>
      <c r="M12" s="1015"/>
      <c r="N12" s="1015"/>
      <c r="O12" s="1015"/>
      <c r="P12" s="1015"/>
      <c r="Q12" s="1015"/>
      <c r="R12" s="1015"/>
      <c r="S12" s="1015"/>
      <c r="T12" s="1015"/>
    </row>
    <row r="13" spans="1:20" s="1009" customFormat="1" ht="39" customHeight="1">
      <c r="A13" s="1202"/>
      <c r="B13" s="1202"/>
      <c r="C13" s="1202"/>
      <c r="D13" s="1025">
        <v>1</v>
      </c>
      <c r="F13" s="1031" t="e">
        <f ca="1">"4."&amp;mergeValue(A13) &amp;"."&amp;mergeValue(B13)&amp;"."&amp;mergeValue(C13)&amp;"."&amp;mergeValue(D13)</f>
        <v>#NAME?</v>
      </c>
      <c r="G13" s="820" t="s">
        <v>498</v>
      </c>
      <c r="H13" s="1029"/>
      <c r="I13" s="1203" t="s">
        <v>591</v>
      </c>
      <c r="J13" s="617"/>
      <c r="K13" s="1015"/>
      <c r="L13" s="1015"/>
      <c r="M13" s="1015"/>
      <c r="N13" s="1015"/>
      <c r="O13" s="1015"/>
      <c r="P13" s="1015"/>
      <c r="Q13" s="1015"/>
      <c r="R13" s="1015"/>
      <c r="S13" s="1015"/>
      <c r="T13" s="1015"/>
    </row>
    <row r="14" spans="1:20" s="1009" customFormat="1" ht="18.75">
      <c r="A14" s="1202"/>
      <c r="B14" s="1202"/>
      <c r="C14" s="1202"/>
      <c r="D14" s="1025"/>
      <c r="F14" s="821"/>
      <c r="G14" s="1002" t="s">
        <v>4</v>
      </c>
      <c r="H14" s="626"/>
      <c r="I14" s="1203"/>
      <c r="J14" s="617"/>
      <c r="K14" s="1015"/>
      <c r="L14" s="1015"/>
      <c r="M14" s="1015"/>
      <c r="N14" s="1015"/>
      <c r="O14" s="1015"/>
      <c r="P14" s="1015"/>
      <c r="Q14" s="1015"/>
      <c r="R14" s="1015"/>
      <c r="S14" s="1015"/>
      <c r="T14" s="1015"/>
    </row>
    <row r="15" spans="1:20" s="1009" customFormat="1" ht="18.75">
      <c r="A15" s="1202"/>
      <c r="B15" s="1202"/>
      <c r="C15" s="1025"/>
      <c r="D15" s="1025"/>
      <c r="F15" s="636"/>
      <c r="G15" s="579" t="s">
        <v>403</v>
      </c>
      <c r="H15" s="637"/>
      <c r="I15" s="638"/>
      <c r="J15" s="617"/>
      <c r="K15" s="1015"/>
      <c r="L15" s="1015"/>
      <c r="M15" s="1015"/>
      <c r="N15" s="1015"/>
      <c r="O15" s="1015"/>
      <c r="P15" s="1015"/>
      <c r="Q15" s="1015"/>
      <c r="R15" s="1015"/>
      <c r="S15" s="1015"/>
      <c r="T15" s="1015"/>
    </row>
    <row r="16" spans="1:20" s="1009" customFormat="1" ht="18.75">
      <c r="A16" s="1202"/>
      <c r="B16" s="1015"/>
      <c r="C16" s="1015"/>
      <c r="D16" s="1015"/>
      <c r="F16" s="821"/>
      <c r="G16" s="735" t="s">
        <v>506</v>
      </c>
      <c r="H16" s="822"/>
      <c r="I16" s="823"/>
      <c r="J16" s="617"/>
      <c r="K16" s="1015"/>
      <c r="L16" s="1015"/>
      <c r="M16" s="1015"/>
      <c r="N16" s="1015"/>
      <c r="O16" s="1015"/>
      <c r="P16" s="1015"/>
      <c r="Q16" s="1015"/>
      <c r="R16" s="1015"/>
      <c r="S16" s="1015"/>
      <c r="T16" s="1015"/>
    </row>
    <row r="17" spans="1:20" s="1009" customFormat="1" ht="18.75">
      <c r="A17" s="1015"/>
      <c r="B17" s="1015"/>
      <c r="C17" s="1015"/>
      <c r="D17" s="1015"/>
      <c r="F17" s="821"/>
      <c r="G17" s="738" t="s">
        <v>505</v>
      </c>
      <c r="H17" s="822"/>
      <c r="I17" s="823"/>
      <c r="J17" s="617"/>
      <c r="K17" s="1015"/>
      <c r="L17" s="1015"/>
      <c r="M17" s="1015"/>
      <c r="N17" s="1015"/>
      <c r="O17" s="1015"/>
      <c r="P17" s="1015"/>
      <c r="Q17" s="1015"/>
      <c r="R17" s="1015"/>
      <c r="S17" s="1015"/>
      <c r="T17" s="1015"/>
    </row>
    <row r="18" spans="1:20" s="774" customFormat="1" ht="3" customHeight="1">
      <c r="A18" s="775"/>
      <c r="B18" s="775"/>
      <c r="C18" s="775"/>
      <c r="D18" s="775"/>
      <c r="F18" s="627"/>
      <c r="G18" s="628"/>
      <c r="H18" s="629"/>
      <c r="I18" s="630"/>
      <c r="J18" s="775"/>
      <c r="K18" s="775"/>
      <c r="L18" s="775"/>
      <c r="M18" s="775"/>
      <c r="N18" s="775"/>
      <c r="O18" s="775"/>
      <c r="P18" s="775"/>
      <c r="Q18" s="775"/>
      <c r="R18" s="775"/>
      <c r="S18" s="775"/>
      <c r="T18" s="775"/>
    </row>
    <row r="19" spans="1:20" s="774" customFormat="1" ht="15" customHeight="1">
      <c r="A19" s="775"/>
      <c r="B19" s="775"/>
      <c r="C19" s="775"/>
      <c r="D19" s="775"/>
      <c r="F19" s="824"/>
      <c r="G19" s="1197" t="s">
        <v>593</v>
      </c>
      <c r="H19" s="1197"/>
      <c r="I19" s="985"/>
      <c r="J19" s="775"/>
      <c r="K19" s="775"/>
      <c r="L19" s="775"/>
      <c r="M19" s="775"/>
      <c r="N19" s="775"/>
      <c r="O19" s="775"/>
      <c r="P19" s="775"/>
      <c r="Q19" s="775"/>
      <c r="R19" s="775"/>
      <c r="S19" s="775"/>
      <c r="T19" s="77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1010" hidden="1" customWidth="1"/>
    <col min="7" max="8" width="9.140625" style="1016" hidden="1" customWidth="1"/>
    <col min="9" max="9" width="3.7109375" style="998" customWidth="1"/>
    <col min="10" max="11" width="3.7109375" style="811" customWidth="1"/>
    <col min="12" max="12" width="12.7109375" style="992" customWidth="1"/>
    <col min="13" max="13" width="44.7109375" style="992" customWidth="1"/>
    <col min="14" max="14" width="1.7109375" style="992" hidden="1" customWidth="1"/>
    <col min="15" max="15" width="29.7109375" style="992" hidden="1" customWidth="1"/>
    <col min="16" max="17" width="23.7109375" style="992" hidden="1" customWidth="1"/>
    <col min="18" max="18" width="11.7109375" style="992" customWidth="1"/>
    <col min="19" max="19" width="3.7109375" style="992" customWidth="1"/>
    <col min="20" max="20" width="11.7109375" style="992" customWidth="1"/>
    <col min="21" max="21" width="8.5703125" style="992" hidden="1" customWidth="1"/>
    <col min="22" max="22" width="4.7109375" style="992" customWidth="1"/>
    <col min="23" max="23" width="115.7109375" style="992" customWidth="1"/>
    <col min="24" max="25" width="10.5703125" style="1010"/>
    <col min="26" max="26" width="11.140625" style="1010" customWidth="1"/>
    <col min="27" max="34" width="10.5703125" style="1010"/>
    <col min="35" max="256" width="10.5703125" style="992"/>
    <col min="257" max="264" width="0" style="992" hidden="1" customWidth="1"/>
    <col min="265" max="265" width="3.7109375" style="992" customWidth="1"/>
    <col min="266" max="266" width="3.85546875" style="992" customWidth="1"/>
    <col min="267" max="267" width="3.7109375" style="992" customWidth="1"/>
    <col min="268" max="268" width="12.7109375" style="992" customWidth="1"/>
    <col min="269" max="269" width="52.7109375" style="992" customWidth="1"/>
    <col min="270" max="273" width="0" style="992" hidden="1" customWidth="1"/>
    <col min="274" max="274" width="12.28515625" style="992" customWidth="1"/>
    <col min="275" max="275" width="6.42578125" style="992" customWidth="1"/>
    <col min="276" max="276" width="12.28515625" style="992" customWidth="1"/>
    <col min="277" max="277" width="0" style="992" hidden="1" customWidth="1"/>
    <col min="278" max="278" width="3.7109375" style="992" customWidth="1"/>
    <col min="279" max="279" width="11.140625" style="992" bestFit="1" customWidth="1"/>
    <col min="280" max="281" width="10.5703125" style="992"/>
    <col min="282" max="282" width="11.140625" style="992" customWidth="1"/>
    <col min="283" max="512" width="10.5703125" style="992"/>
    <col min="513" max="520" width="0" style="992" hidden="1" customWidth="1"/>
    <col min="521" max="521" width="3.7109375" style="992" customWidth="1"/>
    <col min="522" max="522" width="3.85546875" style="992" customWidth="1"/>
    <col min="523" max="523" width="3.7109375" style="992" customWidth="1"/>
    <col min="524" max="524" width="12.7109375" style="992" customWidth="1"/>
    <col min="525" max="525" width="52.7109375" style="992" customWidth="1"/>
    <col min="526" max="529" width="0" style="992" hidden="1" customWidth="1"/>
    <col min="530" max="530" width="12.28515625" style="992" customWidth="1"/>
    <col min="531" max="531" width="6.42578125" style="992" customWidth="1"/>
    <col min="532" max="532" width="12.28515625" style="992" customWidth="1"/>
    <col min="533" max="533" width="0" style="992" hidden="1" customWidth="1"/>
    <col min="534" max="534" width="3.7109375" style="992" customWidth="1"/>
    <col min="535" max="535" width="11.140625" style="992" bestFit="1" customWidth="1"/>
    <col min="536" max="537" width="10.5703125" style="992"/>
    <col min="538" max="538" width="11.140625" style="992" customWidth="1"/>
    <col min="539" max="768" width="10.5703125" style="992"/>
    <col min="769" max="776" width="0" style="992" hidden="1" customWidth="1"/>
    <col min="777" max="777" width="3.7109375" style="992" customWidth="1"/>
    <col min="778" max="778" width="3.85546875" style="992" customWidth="1"/>
    <col min="779" max="779" width="3.7109375" style="992" customWidth="1"/>
    <col min="780" max="780" width="12.7109375" style="992" customWidth="1"/>
    <col min="781" max="781" width="52.7109375" style="992" customWidth="1"/>
    <col min="782" max="785" width="0" style="992" hidden="1" customWidth="1"/>
    <col min="786" max="786" width="12.28515625" style="992" customWidth="1"/>
    <col min="787" max="787" width="6.42578125" style="992" customWidth="1"/>
    <col min="788" max="788" width="12.28515625" style="992" customWidth="1"/>
    <col min="789" max="789" width="0" style="992" hidden="1" customWidth="1"/>
    <col min="790" max="790" width="3.7109375" style="992" customWidth="1"/>
    <col min="791" max="791" width="11.140625" style="992" bestFit="1" customWidth="1"/>
    <col min="792" max="793" width="10.5703125" style="992"/>
    <col min="794" max="794" width="11.140625" style="992" customWidth="1"/>
    <col min="795" max="1024" width="10.5703125" style="992"/>
    <col min="1025" max="1032" width="0" style="992" hidden="1" customWidth="1"/>
    <col min="1033" max="1033" width="3.7109375" style="992" customWidth="1"/>
    <col min="1034" max="1034" width="3.85546875" style="992" customWidth="1"/>
    <col min="1035" max="1035" width="3.7109375" style="992" customWidth="1"/>
    <col min="1036" max="1036" width="12.7109375" style="992" customWidth="1"/>
    <col min="1037" max="1037" width="52.7109375" style="992" customWidth="1"/>
    <col min="1038" max="1041" width="0" style="992" hidden="1" customWidth="1"/>
    <col min="1042" max="1042" width="12.28515625" style="992" customWidth="1"/>
    <col min="1043" max="1043" width="6.42578125" style="992" customWidth="1"/>
    <col min="1044" max="1044" width="12.28515625" style="992" customWidth="1"/>
    <col min="1045" max="1045" width="0" style="992" hidden="1" customWidth="1"/>
    <col min="1046" max="1046" width="3.7109375" style="992" customWidth="1"/>
    <col min="1047" max="1047" width="11.140625" style="992" bestFit="1" customWidth="1"/>
    <col min="1048" max="1049" width="10.5703125" style="992"/>
    <col min="1050" max="1050" width="11.140625" style="992" customWidth="1"/>
    <col min="1051" max="1280" width="10.5703125" style="992"/>
    <col min="1281" max="1288" width="0" style="992" hidden="1" customWidth="1"/>
    <col min="1289" max="1289" width="3.7109375" style="992" customWidth="1"/>
    <col min="1290" max="1290" width="3.85546875" style="992" customWidth="1"/>
    <col min="1291" max="1291" width="3.7109375" style="992" customWidth="1"/>
    <col min="1292" max="1292" width="12.7109375" style="992" customWidth="1"/>
    <col min="1293" max="1293" width="52.7109375" style="992" customWidth="1"/>
    <col min="1294" max="1297" width="0" style="992" hidden="1" customWidth="1"/>
    <col min="1298" max="1298" width="12.28515625" style="992" customWidth="1"/>
    <col min="1299" max="1299" width="6.42578125" style="992" customWidth="1"/>
    <col min="1300" max="1300" width="12.28515625" style="992" customWidth="1"/>
    <col min="1301" max="1301" width="0" style="992" hidden="1" customWidth="1"/>
    <col min="1302" max="1302" width="3.7109375" style="992" customWidth="1"/>
    <col min="1303" max="1303" width="11.140625" style="992" bestFit="1" customWidth="1"/>
    <col min="1304" max="1305" width="10.5703125" style="992"/>
    <col min="1306" max="1306" width="11.140625" style="992" customWidth="1"/>
    <col min="1307" max="1536" width="10.5703125" style="992"/>
    <col min="1537" max="1544" width="0" style="992" hidden="1" customWidth="1"/>
    <col min="1545" max="1545" width="3.7109375" style="992" customWidth="1"/>
    <col min="1546" max="1546" width="3.85546875" style="992" customWidth="1"/>
    <col min="1547" max="1547" width="3.7109375" style="992" customWidth="1"/>
    <col min="1548" max="1548" width="12.7109375" style="992" customWidth="1"/>
    <col min="1549" max="1549" width="52.7109375" style="992" customWidth="1"/>
    <col min="1550" max="1553" width="0" style="992" hidden="1" customWidth="1"/>
    <col min="1554" max="1554" width="12.28515625" style="992" customWidth="1"/>
    <col min="1555" max="1555" width="6.42578125" style="992" customWidth="1"/>
    <col min="1556" max="1556" width="12.28515625" style="992" customWidth="1"/>
    <col min="1557" max="1557" width="0" style="992" hidden="1" customWidth="1"/>
    <col min="1558" max="1558" width="3.7109375" style="992" customWidth="1"/>
    <col min="1559" max="1559" width="11.140625" style="992" bestFit="1" customWidth="1"/>
    <col min="1560" max="1561" width="10.5703125" style="992"/>
    <col min="1562" max="1562" width="11.140625" style="992" customWidth="1"/>
    <col min="1563" max="1792" width="10.5703125" style="992"/>
    <col min="1793" max="1800" width="0" style="992" hidden="1" customWidth="1"/>
    <col min="1801" max="1801" width="3.7109375" style="992" customWidth="1"/>
    <col min="1802" max="1802" width="3.85546875" style="992" customWidth="1"/>
    <col min="1803" max="1803" width="3.7109375" style="992" customWidth="1"/>
    <col min="1804" max="1804" width="12.7109375" style="992" customWidth="1"/>
    <col min="1805" max="1805" width="52.7109375" style="992" customWidth="1"/>
    <col min="1806" max="1809" width="0" style="992" hidden="1" customWidth="1"/>
    <col min="1810" max="1810" width="12.28515625" style="992" customWidth="1"/>
    <col min="1811" max="1811" width="6.42578125" style="992" customWidth="1"/>
    <col min="1812" max="1812" width="12.28515625" style="992" customWidth="1"/>
    <col min="1813" max="1813" width="0" style="992" hidden="1" customWidth="1"/>
    <col min="1814" max="1814" width="3.7109375" style="992" customWidth="1"/>
    <col min="1815" max="1815" width="11.140625" style="992" bestFit="1" customWidth="1"/>
    <col min="1816" max="1817" width="10.5703125" style="992"/>
    <col min="1818" max="1818" width="11.140625" style="992" customWidth="1"/>
    <col min="1819" max="2048" width="10.5703125" style="992"/>
    <col min="2049" max="2056" width="0" style="992" hidden="1" customWidth="1"/>
    <col min="2057" max="2057" width="3.7109375" style="992" customWidth="1"/>
    <col min="2058" max="2058" width="3.85546875" style="992" customWidth="1"/>
    <col min="2059" max="2059" width="3.7109375" style="992" customWidth="1"/>
    <col min="2060" max="2060" width="12.7109375" style="992" customWidth="1"/>
    <col min="2061" max="2061" width="52.7109375" style="992" customWidth="1"/>
    <col min="2062" max="2065" width="0" style="992" hidden="1" customWidth="1"/>
    <col min="2066" max="2066" width="12.28515625" style="992" customWidth="1"/>
    <col min="2067" max="2067" width="6.42578125" style="992" customWidth="1"/>
    <col min="2068" max="2068" width="12.28515625" style="992" customWidth="1"/>
    <col min="2069" max="2069" width="0" style="992" hidden="1" customWidth="1"/>
    <col min="2070" max="2070" width="3.7109375" style="992" customWidth="1"/>
    <col min="2071" max="2071" width="11.140625" style="992" bestFit="1" customWidth="1"/>
    <col min="2072" max="2073" width="10.5703125" style="992"/>
    <col min="2074" max="2074" width="11.140625" style="992" customWidth="1"/>
    <col min="2075" max="2304" width="10.5703125" style="992"/>
    <col min="2305" max="2312" width="0" style="992" hidden="1" customWidth="1"/>
    <col min="2313" max="2313" width="3.7109375" style="992" customWidth="1"/>
    <col min="2314" max="2314" width="3.85546875" style="992" customWidth="1"/>
    <col min="2315" max="2315" width="3.7109375" style="992" customWidth="1"/>
    <col min="2316" max="2316" width="12.7109375" style="992" customWidth="1"/>
    <col min="2317" max="2317" width="52.7109375" style="992" customWidth="1"/>
    <col min="2318" max="2321" width="0" style="992" hidden="1" customWidth="1"/>
    <col min="2322" max="2322" width="12.28515625" style="992" customWidth="1"/>
    <col min="2323" max="2323" width="6.42578125" style="992" customWidth="1"/>
    <col min="2324" max="2324" width="12.28515625" style="992" customWidth="1"/>
    <col min="2325" max="2325" width="0" style="992" hidden="1" customWidth="1"/>
    <col min="2326" max="2326" width="3.7109375" style="992" customWidth="1"/>
    <col min="2327" max="2327" width="11.140625" style="992" bestFit="1" customWidth="1"/>
    <col min="2328" max="2329" width="10.5703125" style="992"/>
    <col min="2330" max="2330" width="11.140625" style="992" customWidth="1"/>
    <col min="2331" max="2560" width="10.5703125" style="992"/>
    <col min="2561" max="2568" width="0" style="992" hidden="1" customWidth="1"/>
    <col min="2569" max="2569" width="3.7109375" style="992" customWidth="1"/>
    <col min="2570" max="2570" width="3.85546875" style="992" customWidth="1"/>
    <col min="2571" max="2571" width="3.7109375" style="992" customWidth="1"/>
    <col min="2572" max="2572" width="12.7109375" style="992" customWidth="1"/>
    <col min="2573" max="2573" width="52.7109375" style="992" customWidth="1"/>
    <col min="2574" max="2577" width="0" style="992" hidden="1" customWidth="1"/>
    <col min="2578" max="2578" width="12.28515625" style="992" customWidth="1"/>
    <col min="2579" max="2579" width="6.42578125" style="992" customWidth="1"/>
    <col min="2580" max="2580" width="12.28515625" style="992" customWidth="1"/>
    <col min="2581" max="2581" width="0" style="992" hidden="1" customWidth="1"/>
    <col min="2582" max="2582" width="3.7109375" style="992" customWidth="1"/>
    <col min="2583" max="2583" width="11.140625" style="992" bestFit="1" customWidth="1"/>
    <col min="2584" max="2585" width="10.5703125" style="992"/>
    <col min="2586" max="2586" width="11.140625" style="992" customWidth="1"/>
    <col min="2587" max="2816" width="10.5703125" style="992"/>
    <col min="2817" max="2824" width="0" style="992" hidden="1" customWidth="1"/>
    <col min="2825" max="2825" width="3.7109375" style="992" customWidth="1"/>
    <col min="2826" max="2826" width="3.85546875" style="992" customWidth="1"/>
    <col min="2827" max="2827" width="3.7109375" style="992" customWidth="1"/>
    <col min="2828" max="2828" width="12.7109375" style="992" customWidth="1"/>
    <col min="2829" max="2829" width="52.7109375" style="992" customWidth="1"/>
    <col min="2830" max="2833" width="0" style="992" hidden="1" customWidth="1"/>
    <col min="2834" max="2834" width="12.28515625" style="992" customWidth="1"/>
    <col min="2835" max="2835" width="6.42578125" style="992" customWidth="1"/>
    <col min="2836" max="2836" width="12.28515625" style="992" customWidth="1"/>
    <col min="2837" max="2837" width="0" style="992" hidden="1" customWidth="1"/>
    <col min="2838" max="2838" width="3.7109375" style="992" customWidth="1"/>
    <col min="2839" max="2839" width="11.140625" style="992" bestFit="1" customWidth="1"/>
    <col min="2840" max="2841" width="10.5703125" style="992"/>
    <col min="2842" max="2842" width="11.140625" style="992" customWidth="1"/>
    <col min="2843" max="3072" width="10.5703125" style="992"/>
    <col min="3073" max="3080" width="0" style="992" hidden="1" customWidth="1"/>
    <col min="3081" max="3081" width="3.7109375" style="992" customWidth="1"/>
    <col min="3082" max="3082" width="3.85546875" style="992" customWidth="1"/>
    <col min="3083" max="3083" width="3.7109375" style="992" customWidth="1"/>
    <col min="3084" max="3084" width="12.7109375" style="992" customWidth="1"/>
    <col min="3085" max="3085" width="52.7109375" style="992" customWidth="1"/>
    <col min="3086" max="3089" width="0" style="992" hidden="1" customWidth="1"/>
    <col min="3090" max="3090" width="12.28515625" style="992" customWidth="1"/>
    <col min="3091" max="3091" width="6.42578125" style="992" customWidth="1"/>
    <col min="3092" max="3092" width="12.28515625" style="992" customWidth="1"/>
    <col min="3093" max="3093" width="0" style="992" hidden="1" customWidth="1"/>
    <col min="3094" max="3094" width="3.7109375" style="992" customWidth="1"/>
    <col min="3095" max="3095" width="11.140625" style="992" bestFit="1" customWidth="1"/>
    <col min="3096" max="3097" width="10.5703125" style="992"/>
    <col min="3098" max="3098" width="11.140625" style="992" customWidth="1"/>
    <col min="3099" max="3328" width="10.5703125" style="992"/>
    <col min="3329" max="3336" width="0" style="992" hidden="1" customWidth="1"/>
    <col min="3337" max="3337" width="3.7109375" style="992" customWidth="1"/>
    <col min="3338" max="3338" width="3.85546875" style="992" customWidth="1"/>
    <col min="3339" max="3339" width="3.7109375" style="992" customWidth="1"/>
    <col min="3340" max="3340" width="12.7109375" style="992" customWidth="1"/>
    <col min="3341" max="3341" width="52.7109375" style="992" customWidth="1"/>
    <col min="3342" max="3345" width="0" style="992" hidden="1" customWidth="1"/>
    <col min="3346" max="3346" width="12.28515625" style="992" customWidth="1"/>
    <col min="3347" max="3347" width="6.42578125" style="992" customWidth="1"/>
    <col min="3348" max="3348" width="12.28515625" style="992" customWidth="1"/>
    <col min="3349" max="3349" width="0" style="992" hidden="1" customWidth="1"/>
    <col min="3350" max="3350" width="3.7109375" style="992" customWidth="1"/>
    <col min="3351" max="3351" width="11.140625" style="992" bestFit="1" customWidth="1"/>
    <col min="3352" max="3353" width="10.5703125" style="992"/>
    <col min="3354" max="3354" width="11.140625" style="992" customWidth="1"/>
    <col min="3355" max="3584" width="10.5703125" style="992"/>
    <col min="3585" max="3592" width="0" style="992" hidden="1" customWidth="1"/>
    <col min="3593" max="3593" width="3.7109375" style="992" customWidth="1"/>
    <col min="3594" max="3594" width="3.85546875" style="992" customWidth="1"/>
    <col min="3595" max="3595" width="3.7109375" style="992" customWidth="1"/>
    <col min="3596" max="3596" width="12.7109375" style="992" customWidth="1"/>
    <col min="3597" max="3597" width="52.7109375" style="992" customWidth="1"/>
    <col min="3598" max="3601" width="0" style="992" hidden="1" customWidth="1"/>
    <col min="3602" max="3602" width="12.28515625" style="992" customWidth="1"/>
    <col min="3603" max="3603" width="6.42578125" style="992" customWidth="1"/>
    <col min="3604" max="3604" width="12.28515625" style="992" customWidth="1"/>
    <col min="3605" max="3605" width="0" style="992" hidden="1" customWidth="1"/>
    <col min="3606" max="3606" width="3.7109375" style="992" customWidth="1"/>
    <col min="3607" max="3607" width="11.140625" style="992" bestFit="1" customWidth="1"/>
    <col min="3608" max="3609" width="10.5703125" style="992"/>
    <col min="3610" max="3610" width="11.140625" style="992" customWidth="1"/>
    <col min="3611" max="3840" width="10.5703125" style="992"/>
    <col min="3841" max="3848" width="0" style="992" hidden="1" customWidth="1"/>
    <col min="3849" max="3849" width="3.7109375" style="992" customWidth="1"/>
    <col min="3850" max="3850" width="3.85546875" style="992" customWidth="1"/>
    <col min="3851" max="3851" width="3.7109375" style="992" customWidth="1"/>
    <col min="3852" max="3852" width="12.7109375" style="992" customWidth="1"/>
    <col min="3853" max="3853" width="52.7109375" style="992" customWidth="1"/>
    <col min="3854" max="3857" width="0" style="992" hidden="1" customWidth="1"/>
    <col min="3858" max="3858" width="12.28515625" style="992" customWidth="1"/>
    <col min="3859" max="3859" width="6.42578125" style="992" customWidth="1"/>
    <col min="3860" max="3860" width="12.28515625" style="992" customWidth="1"/>
    <col min="3861" max="3861" width="0" style="992" hidden="1" customWidth="1"/>
    <col min="3862" max="3862" width="3.7109375" style="992" customWidth="1"/>
    <col min="3863" max="3863" width="11.140625" style="992" bestFit="1" customWidth="1"/>
    <col min="3864" max="3865" width="10.5703125" style="992"/>
    <col min="3866" max="3866" width="11.140625" style="992" customWidth="1"/>
    <col min="3867" max="4096" width="10.5703125" style="992"/>
    <col min="4097" max="4104" width="0" style="992" hidden="1" customWidth="1"/>
    <col min="4105" max="4105" width="3.7109375" style="992" customWidth="1"/>
    <col min="4106" max="4106" width="3.85546875" style="992" customWidth="1"/>
    <col min="4107" max="4107" width="3.7109375" style="992" customWidth="1"/>
    <col min="4108" max="4108" width="12.7109375" style="992" customWidth="1"/>
    <col min="4109" max="4109" width="52.7109375" style="992" customWidth="1"/>
    <col min="4110" max="4113" width="0" style="992" hidden="1" customWidth="1"/>
    <col min="4114" max="4114" width="12.28515625" style="992" customWidth="1"/>
    <col min="4115" max="4115" width="6.42578125" style="992" customWidth="1"/>
    <col min="4116" max="4116" width="12.28515625" style="992" customWidth="1"/>
    <col min="4117" max="4117" width="0" style="992" hidden="1" customWidth="1"/>
    <col min="4118" max="4118" width="3.7109375" style="992" customWidth="1"/>
    <col min="4119" max="4119" width="11.140625" style="992" bestFit="1" customWidth="1"/>
    <col min="4120" max="4121" width="10.5703125" style="992"/>
    <col min="4122" max="4122" width="11.140625" style="992" customWidth="1"/>
    <col min="4123" max="4352" width="10.5703125" style="992"/>
    <col min="4353" max="4360" width="0" style="992" hidden="1" customWidth="1"/>
    <col min="4361" max="4361" width="3.7109375" style="992" customWidth="1"/>
    <col min="4362" max="4362" width="3.85546875" style="992" customWidth="1"/>
    <col min="4363" max="4363" width="3.7109375" style="992" customWidth="1"/>
    <col min="4364" max="4364" width="12.7109375" style="992" customWidth="1"/>
    <col min="4365" max="4365" width="52.7109375" style="992" customWidth="1"/>
    <col min="4366" max="4369" width="0" style="992" hidden="1" customWidth="1"/>
    <col min="4370" max="4370" width="12.28515625" style="992" customWidth="1"/>
    <col min="4371" max="4371" width="6.42578125" style="992" customWidth="1"/>
    <col min="4372" max="4372" width="12.28515625" style="992" customWidth="1"/>
    <col min="4373" max="4373" width="0" style="992" hidden="1" customWidth="1"/>
    <col min="4374" max="4374" width="3.7109375" style="992" customWidth="1"/>
    <col min="4375" max="4375" width="11.140625" style="992" bestFit="1" customWidth="1"/>
    <col min="4376" max="4377" width="10.5703125" style="992"/>
    <col min="4378" max="4378" width="11.140625" style="992" customWidth="1"/>
    <col min="4379" max="4608" width="10.5703125" style="992"/>
    <col min="4609" max="4616" width="0" style="992" hidden="1" customWidth="1"/>
    <col min="4617" max="4617" width="3.7109375" style="992" customWidth="1"/>
    <col min="4618" max="4618" width="3.85546875" style="992" customWidth="1"/>
    <col min="4619" max="4619" width="3.7109375" style="992" customWidth="1"/>
    <col min="4620" max="4620" width="12.7109375" style="992" customWidth="1"/>
    <col min="4621" max="4621" width="52.7109375" style="992" customWidth="1"/>
    <col min="4622" max="4625" width="0" style="992" hidden="1" customWidth="1"/>
    <col min="4626" max="4626" width="12.28515625" style="992" customWidth="1"/>
    <col min="4627" max="4627" width="6.42578125" style="992" customWidth="1"/>
    <col min="4628" max="4628" width="12.28515625" style="992" customWidth="1"/>
    <col min="4629" max="4629" width="0" style="992" hidden="1" customWidth="1"/>
    <col min="4630" max="4630" width="3.7109375" style="992" customWidth="1"/>
    <col min="4631" max="4631" width="11.140625" style="992" bestFit="1" customWidth="1"/>
    <col min="4632" max="4633" width="10.5703125" style="992"/>
    <col min="4634" max="4634" width="11.140625" style="992" customWidth="1"/>
    <col min="4635" max="4864" width="10.5703125" style="992"/>
    <col min="4865" max="4872" width="0" style="992" hidden="1" customWidth="1"/>
    <col min="4873" max="4873" width="3.7109375" style="992" customWidth="1"/>
    <col min="4874" max="4874" width="3.85546875" style="992" customWidth="1"/>
    <col min="4875" max="4875" width="3.7109375" style="992" customWidth="1"/>
    <col min="4876" max="4876" width="12.7109375" style="992" customWidth="1"/>
    <col min="4877" max="4877" width="52.7109375" style="992" customWidth="1"/>
    <col min="4878" max="4881" width="0" style="992" hidden="1" customWidth="1"/>
    <col min="4882" max="4882" width="12.28515625" style="992" customWidth="1"/>
    <col min="4883" max="4883" width="6.42578125" style="992" customWidth="1"/>
    <col min="4884" max="4884" width="12.28515625" style="992" customWidth="1"/>
    <col min="4885" max="4885" width="0" style="992" hidden="1" customWidth="1"/>
    <col min="4886" max="4886" width="3.7109375" style="992" customWidth="1"/>
    <col min="4887" max="4887" width="11.140625" style="992" bestFit="1" customWidth="1"/>
    <col min="4888" max="4889" width="10.5703125" style="992"/>
    <col min="4890" max="4890" width="11.140625" style="992" customWidth="1"/>
    <col min="4891" max="5120" width="10.5703125" style="992"/>
    <col min="5121" max="5128" width="0" style="992" hidden="1" customWidth="1"/>
    <col min="5129" max="5129" width="3.7109375" style="992" customWidth="1"/>
    <col min="5130" max="5130" width="3.85546875" style="992" customWidth="1"/>
    <col min="5131" max="5131" width="3.7109375" style="992" customWidth="1"/>
    <col min="5132" max="5132" width="12.7109375" style="992" customWidth="1"/>
    <col min="5133" max="5133" width="52.7109375" style="992" customWidth="1"/>
    <col min="5134" max="5137" width="0" style="992" hidden="1" customWidth="1"/>
    <col min="5138" max="5138" width="12.28515625" style="992" customWidth="1"/>
    <col min="5139" max="5139" width="6.42578125" style="992" customWidth="1"/>
    <col min="5140" max="5140" width="12.28515625" style="992" customWidth="1"/>
    <col min="5141" max="5141" width="0" style="992" hidden="1" customWidth="1"/>
    <col min="5142" max="5142" width="3.7109375" style="992" customWidth="1"/>
    <col min="5143" max="5143" width="11.140625" style="992" bestFit="1" customWidth="1"/>
    <col min="5144" max="5145" width="10.5703125" style="992"/>
    <col min="5146" max="5146" width="11.140625" style="992" customWidth="1"/>
    <col min="5147" max="5376" width="10.5703125" style="992"/>
    <col min="5377" max="5384" width="0" style="992" hidden="1" customWidth="1"/>
    <col min="5385" max="5385" width="3.7109375" style="992" customWidth="1"/>
    <col min="5386" max="5386" width="3.85546875" style="992" customWidth="1"/>
    <col min="5387" max="5387" width="3.7109375" style="992" customWidth="1"/>
    <col min="5388" max="5388" width="12.7109375" style="992" customWidth="1"/>
    <col min="5389" max="5389" width="52.7109375" style="992" customWidth="1"/>
    <col min="5390" max="5393" width="0" style="992" hidden="1" customWidth="1"/>
    <col min="5394" max="5394" width="12.28515625" style="992" customWidth="1"/>
    <col min="5395" max="5395" width="6.42578125" style="992" customWidth="1"/>
    <col min="5396" max="5396" width="12.28515625" style="992" customWidth="1"/>
    <col min="5397" max="5397" width="0" style="992" hidden="1" customWidth="1"/>
    <col min="5398" max="5398" width="3.7109375" style="992" customWidth="1"/>
    <col min="5399" max="5399" width="11.140625" style="992" bestFit="1" customWidth="1"/>
    <col min="5400" max="5401" width="10.5703125" style="992"/>
    <col min="5402" max="5402" width="11.140625" style="992" customWidth="1"/>
    <col min="5403" max="5632" width="10.5703125" style="992"/>
    <col min="5633" max="5640" width="0" style="992" hidden="1" customWidth="1"/>
    <col min="5641" max="5641" width="3.7109375" style="992" customWidth="1"/>
    <col min="5642" max="5642" width="3.85546875" style="992" customWidth="1"/>
    <col min="5643" max="5643" width="3.7109375" style="992" customWidth="1"/>
    <col min="5644" max="5644" width="12.7109375" style="992" customWidth="1"/>
    <col min="5645" max="5645" width="52.7109375" style="992" customWidth="1"/>
    <col min="5646" max="5649" width="0" style="992" hidden="1" customWidth="1"/>
    <col min="5650" max="5650" width="12.28515625" style="992" customWidth="1"/>
    <col min="5651" max="5651" width="6.42578125" style="992" customWidth="1"/>
    <col min="5652" max="5652" width="12.28515625" style="992" customWidth="1"/>
    <col min="5653" max="5653" width="0" style="992" hidden="1" customWidth="1"/>
    <col min="5654" max="5654" width="3.7109375" style="992" customWidth="1"/>
    <col min="5655" max="5655" width="11.140625" style="992" bestFit="1" customWidth="1"/>
    <col min="5656" max="5657" width="10.5703125" style="992"/>
    <col min="5658" max="5658" width="11.140625" style="992" customWidth="1"/>
    <col min="5659" max="5888" width="10.5703125" style="992"/>
    <col min="5889" max="5896" width="0" style="992" hidden="1" customWidth="1"/>
    <col min="5897" max="5897" width="3.7109375" style="992" customWidth="1"/>
    <col min="5898" max="5898" width="3.85546875" style="992" customWidth="1"/>
    <col min="5899" max="5899" width="3.7109375" style="992" customWidth="1"/>
    <col min="5900" max="5900" width="12.7109375" style="992" customWidth="1"/>
    <col min="5901" max="5901" width="52.7109375" style="992" customWidth="1"/>
    <col min="5902" max="5905" width="0" style="992" hidden="1" customWidth="1"/>
    <col min="5906" max="5906" width="12.28515625" style="992" customWidth="1"/>
    <col min="5907" max="5907" width="6.42578125" style="992" customWidth="1"/>
    <col min="5908" max="5908" width="12.28515625" style="992" customWidth="1"/>
    <col min="5909" max="5909" width="0" style="992" hidden="1" customWidth="1"/>
    <col min="5910" max="5910" width="3.7109375" style="992" customWidth="1"/>
    <col min="5911" max="5911" width="11.140625" style="992" bestFit="1" customWidth="1"/>
    <col min="5912" max="5913" width="10.5703125" style="992"/>
    <col min="5914" max="5914" width="11.140625" style="992" customWidth="1"/>
    <col min="5915" max="6144" width="10.5703125" style="992"/>
    <col min="6145" max="6152" width="0" style="992" hidden="1" customWidth="1"/>
    <col min="6153" max="6153" width="3.7109375" style="992" customWidth="1"/>
    <col min="6154" max="6154" width="3.85546875" style="992" customWidth="1"/>
    <col min="6155" max="6155" width="3.7109375" style="992" customWidth="1"/>
    <col min="6156" max="6156" width="12.7109375" style="992" customWidth="1"/>
    <col min="6157" max="6157" width="52.7109375" style="992" customWidth="1"/>
    <col min="6158" max="6161" width="0" style="992" hidden="1" customWidth="1"/>
    <col min="6162" max="6162" width="12.28515625" style="992" customWidth="1"/>
    <col min="6163" max="6163" width="6.42578125" style="992" customWidth="1"/>
    <col min="6164" max="6164" width="12.28515625" style="992" customWidth="1"/>
    <col min="6165" max="6165" width="0" style="992" hidden="1" customWidth="1"/>
    <col min="6166" max="6166" width="3.7109375" style="992" customWidth="1"/>
    <col min="6167" max="6167" width="11.140625" style="992" bestFit="1" customWidth="1"/>
    <col min="6168" max="6169" width="10.5703125" style="992"/>
    <col min="6170" max="6170" width="11.140625" style="992" customWidth="1"/>
    <col min="6171" max="6400" width="10.5703125" style="992"/>
    <col min="6401" max="6408" width="0" style="992" hidden="1" customWidth="1"/>
    <col min="6409" max="6409" width="3.7109375" style="992" customWidth="1"/>
    <col min="6410" max="6410" width="3.85546875" style="992" customWidth="1"/>
    <col min="6411" max="6411" width="3.7109375" style="992" customWidth="1"/>
    <col min="6412" max="6412" width="12.7109375" style="992" customWidth="1"/>
    <col min="6413" max="6413" width="52.7109375" style="992" customWidth="1"/>
    <col min="6414" max="6417" width="0" style="992" hidden="1" customWidth="1"/>
    <col min="6418" max="6418" width="12.28515625" style="992" customWidth="1"/>
    <col min="6419" max="6419" width="6.42578125" style="992" customWidth="1"/>
    <col min="6420" max="6420" width="12.28515625" style="992" customWidth="1"/>
    <col min="6421" max="6421" width="0" style="992" hidden="1" customWidth="1"/>
    <col min="6422" max="6422" width="3.7109375" style="992" customWidth="1"/>
    <col min="6423" max="6423" width="11.140625" style="992" bestFit="1" customWidth="1"/>
    <col min="6424" max="6425" width="10.5703125" style="992"/>
    <col min="6426" max="6426" width="11.140625" style="992" customWidth="1"/>
    <col min="6427" max="6656" width="10.5703125" style="992"/>
    <col min="6657" max="6664" width="0" style="992" hidden="1" customWidth="1"/>
    <col min="6665" max="6665" width="3.7109375" style="992" customWidth="1"/>
    <col min="6666" max="6666" width="3.85546875" style="992" customWidth="1"/>
    <col min="6667" max="6667" width="3.7109375" style="992" customWidth="1"/>
    <col min="6668" max="6668" width="12.7109375" style="992" customWidth="1"/>
    <col min="6669" max="6669" width="52.7109375" style="992" customWidth="1"/>
    <col min="6670" max="6673" width="0" style="992" hidden="1" customWidth="1"/>
    <col min="6674" max="6674" width="12.28515625" style="992" customWidth="1"/>
    <col min="6675" max="6675" width="6.42578125" style="992" customWidth="1"/>
    <col min="6676" max="6676" width="12.28515625" style="992" customWidth="1"/>
    <col min="6677" max="6677" width="0" style="992" hidden="1" customWidth="1"/>
    <col min="6678" max="6678" width="3.7109375" style="992" customWidth="1"/>
    <col min="6679" max="6679" width="11.140625" style="992" bestFit="1" customWidth="1"/>
    <col min="6680" max="6681" width="10.5703125" style="992"/>
    <col min="6682" max="6682" width="11.140625" style="992" customWidth="1"/>
    <col min="6683" max="6912" width="10.5703125" style="992"/>
    <col min="6913" max="6920" width="0" style="992" hidden="1" customWidth="1"/>
    <col min="6921" max="6921" width="3.7109375" style="992" customWidth="1"/>
    <col min="6922" max="6922" width="3.85546875" style="992" customWidth="1"/>
    <col min="6923" max="6923" width="3.7109375" style="992" customWidth="1"/>
    <col min="6924" max="6924" width="12.7109375" style="992" customWidth="1"/>
    <col min="6925" max="6925" width="52.7109375" style="992" customWidth="1"/>
    <col min="6926" max="6929" width="0" style="992" hidden="1" customWidth="1"/>
    <col min="6930" max="6930" width="12.28515625" style="992" customWidth="1"/>
    <col min="6931" max="6931" width="6.42578125" style="992" customWidth="1"/>
    <col min="6932" max="6932" width="12.28515625" style="992" customWidth="1"/>
    <col min="6933" max="6933" width="0" style="992" hidden="1" customWidth="1"/>
    <col min="6934" max="6934" width="3.7109375" style="992" customWidth="1"/>
    <col min="6935" max="6935" width="11.140625" style="992" bestFit="1" customWidth="1"/>
    <col min="6936" max="6937" width="10.5703125" style="992"/>
    <col min="6938" max="6938" width="11.140625" style="992" customWidth="1"/>
    <col min="6939" max="7168" width="10.5703125" style="992"/>
    <col min="7169" max="7176" width="0" style="992" hidden="1" customWidth="1"/>
    <col min="7177" max="7177" width="3.7109375" style="992" customWidth="1"/>
    <col min="7178" max="7178" width="3.85546875" style="992" customWidth="1"/>
    <col min="7179" max="7179" width="3.7109375" style="992" customWidth="1"/>
    <col min="7180" max="7180" width="12.7109375" style="992" customWidth="1"/>
    <col min="7181" max="7181" width="52.7109375" style="992" customWidth="1"/>
    <col min="7182" max="7185" width="0" style="992" hidden="1" customWidth="1"/>
    <col min="7186" max="7186" width="12.28515625" style="992" customWidth="1"/>
    <col min="7187" max="7187" width="6.42578125" style="992" customWidth="1"/>
    <col min="7188" max="7188" width="12.28515625" style="992" customWidth="1"/>
    <col min="7189" max="7189" width="0" style="992" hidden="1" customWidth="1"/>
    <col min="7190" max="7190" width="3.7109375" style="992" customWidth="1"/>
    <col min="7191" max="7191" width="11.140625" style="992" bestFit="1" customWidth="1"/>
    <col min="7192" max="7193" width="10.5703125" style="992"/>
    <col min="7194" max="7194" width="11.140625" style="992" customWidth="1"/>
    <col min="7195" max="7424" width="10.5703125" style="992"/>
    <col min="7425" max="7432" width="0" style="992" hidden="1" customWidth="1"/>
    <col min="7433" max="7433" width="3.7109375" style="992" customWidth="1"/>
    <col min="7434" max="7434" width="3.85546875" style="992" customWidth="1"/>
    <col min="7435" max="7435" width="3.7109375" style="992" customWidth="1"/>
    <col min="7436" max="7436" width="12.7109375" style="992" customWidth="1"/>
    <col min="7437" max="7437" width="52.7109375" style="992" customWidth="1"/>
    <col min="7438" max="7441" width="0" style="992" hidden="1" customWidth="1"/>
    <col min="7442" max="7442" width="12.28515625" style="992" customWidth="1"/>
    <col min="7443" max="7443" width="6.42578125" style="992" customWidth="1"/>
    <col min="7444" max="7444" width="12.28515625" style="992" customWidth="1"/>
    <col min="7445" max="7445" width="0" style="992" hidden="1" customWidth="1"/>
    <col min="7446" max="7446" width="3.7109375" style="992" customWidth="1"/>
    <col min="7447" max="7447" width="11.140625" style="992" bestFit="1" customWidth="1"/>
    <col min="7448" max="7449" width="10.5703125" style="992"/>
    <col min="7450" max="7450" width="11.140625" style="992" customWidth="1"/>
    <col min="7451" max="7680" width="10.5703125" style="992"/>
    <col min="7681" max="7688" width="0" style="992" hidden="1" customWidth="1"/>
    <col min="7689" max="7689" width="3.7109375" style="992" customWidth="1"/>
    <col min="7690" max="7690" width="3.85546875" style="992" customWidth="1"/>
    <col min="7691" max="7691" width="3.7109375" style="992" customWidth="1"/>
    <col min="7692" max="7692" width="12.7109375" style="992" customWidth="1"/>
    <col min="7693" max="7693" width="52.7109375" style="992" customWidth="1"/>
    <col min="7694" max="7697" width="0" style="992" hidden="1" customWidth="1"/>
    <col min="7698" max="7698" width="12.28515625" style="992" customWidth="1"/>
    <col min="7699" max="7699" width="6.42578125" style="992" customWidth="1"/>
    <col min="7700" max="7700" width="12.28515625" style="992" customWidth="1"/>
    <col min="7701" max="7701" width="0" style="992" hidden="1" customWidth="1"/>
    <col min="7702" max="7702" width="3.7109375" style="992" customWidth="1"/>
    <col min="7703" max="7703" width="11.140625" style="992" bestFit="1" customWidth="1"/>
    <col min="7704" max="7705" width="10.5703125" style="992"/>
    <col min="7706" max="7706" width="11.140625" style="992" customWidth="1"/>
    <col min="7707" max="7936" width="10.5703125" style="992"/>
    <col min="7937" max="7944" width="0" style="992" hidden="1" customWidth="1"/>
    <col min="7945" max="7945" width="3.7109375" style="992" customWidth="1"/>
    <col min="7946" max="7946" width="3.85546875" style="992" customWidth="1"/>
    <col min="7947" max="7947" width="3.7109375" style="992" customWidth="1"/>
    <col min="7948" max="7948" width="12.7109375" style="992" customWidth="1"/>
    <col min="7949" max="7949" width="52.7109375" style="992" customWidth="1"/>
    <col min="7950" max="7953" width="0" style="992" hidden="1" customWidth="1"/>
    <col min="7954" max="7954" width="12.28515625" style="992" customWidth="1"/>
    <col min="7955" max="7955" width="6.42578125" style="992" customWidth="1"/>
    <col min="7956" max="7956" width="12.28515625" style="992" customWidth="1"/>
    <col min="7957" max="7957" width="0" style="992" hidden="1" customWidth="1"/>
    <col min="7958" max="7958" width="3.7109375" style="992" customWidth="1"/>
    <col min="7959" max="7959" width="11.140625" style="992" bestFit="1" customWidth="1"/>
    <col min="7960" max="7961" width="10.5703125" style="992"/>
    <col min="7962" max="7962" width="11.140625" style="992" customWidth="1"/>
    <col min="7963" max="8192" width="10.5703125" style="992"/>
    <col min="8193" max="8200" width="0" style="992" hidden="1" customWidth="1"/>
    <col min="8201" max="8201" width="3.7109375" style="992" customWidth="1"/>
    <col min="8202" max="8202" width="3.85546875" style="992" customWidth="1"/>
    <col min="8203" max="8203" width="3.7109375" style="992" customWidth="1"/>
    <col min="8204" max="8204" width="12.7109375" style="992" customWidth="1"/>
    <col min="8205" max="8205" width="52.7109375" style="992" customWidth="1"/>
    <col min="8206" max="8209" width="0" style="992" hidden="1" customWidth="1"/>
    <col min="8210" max="8210" width="12.28515625" style="992" customWidth="1"/>
    <col min="8211" max="8211" width="6.42578125" style="992" customWidth="1"/>
    <col min="8212" max="8212" width="12.28515625" style="992" customWidth="1"/>
    <col min="8213" max="8213" width="0" style="992" hidden="1" customWidth="1"/>
    <col min="8214" max="8214" width="3.7109375" style="992" customWidth="1"/>
    <col min="8215" max="8215" width="11.140625" style="992" bestFit="1" customWidth="1"/>
    <col min="8216" max="8217" width="10.5703125" style="992"/>
    <col min="8218" max="8218" width="11.140625" style="992" customWidth="1"/>
    <col min="8219" max="8448" width="10.5703125" style="992"/>
    <col min="8449" max="8456" width="0" style="992" hidden="1" customWidth="1"/>
    <col min="8457" max="8457" width="3.7109375" style="992" customWidth="1"/>
    <col min="8458" max="8458" width="3.85546875" style="992" customWidth="1"/>
    <col min="8459" max="8459" width="3.7109375" style="992" customWidth="1"/>
    <col min="8460" max="8460" width="12.7109375" style="992" customWidth="1"/>
    <col min="8461" max="8461" width="52.7109375" style="992" customWidth="1"/>
    <col min="8462" max="8465" width="0" style="992" hidden="1" customWidth="1"/>
    <col min="8466" max="8466" width="12.28515625" style="992" customWidth="1"/>
    <col min="8467" max="8467" width="6.42578125" style="992" customWidth="1"/>
    <col min="8468" max="8468" width="12.28515625" style="992" customWidth="1"/>
    <col min="8469" max="8469" width="0" style="992" hidden="1" customWidth="1"/>
    <col min="8470" max="8470" width="3.7109375" style="992" customWidth="1"/>
    <col min="8471" max="8471" width="11.140625" style="992" bestFit="1" customWidth="1"/>
    <col min="8472" max="8473" width="10.5703125" style="992"/>
    <col min="8474" max="8474" width="11.140625" style="992" customWidth="1"/>
    <col min="8475" max="8704" width="10.5703125" style="992"/>
    <col min="8705" max="8712" width="0" style="992" hidden="1" customWidth="1"/>
    <col min="8713" max="8713" width="3.7109375" style="992" customWidth="1"/>
    <col min="8714" max="8714" width="3.85546875" style="992" customWidth="1"/>
    <col min="8715" max="8715" width="3.7109375" style="992" customWidth="1"/>
    <col min="8716" max="8716" width="12.7109375" style="992" customWidth="1"/>
    <col min="8717" max="8717" width="52.7109375" style="992" customWidth="1"/>
    <col min="8718" max="8721" width="0" style="992" hidden="1" customWidth="1"/>
    <col min="8722" max="8722" width="12.28515625" style="992" customWidth="1"/>
    <col min="8723" max="8723" width="6.42578125" style="992" customWidth="1"/>
    <col min="8724" max="8724" width="12.28515625" style="992" customWidth="1"/>
    <col min="8725" max="8725" width="0" style="992" hidden="1" customWidth="1"/>
    <col min="8726" max="8726" width="3.7109375" style="992" customWidth="1"/>
    <col min="8727" max="8727" width="11.140625" style="992" bestFit="1" customWidth="1"/>
    <col min="8728" max="8729" width="10.5703125" style="992"/>
    <col min="8730" max="8730" width="11.140625" style="992" customWidth="1"/>
    <col min="8731" max="8960" width="10.5703125" style="992"/>
    <col min="8961" max="8968" width="0" style="992" hidden="1" customWidth="1"/>
    <col min="8969" max="8969" width="3.7109375" style="992" customWidth="1"/>
    <col min="8970" max="8970" width="3.85546875" style="992" customWidth="1"/>
    <col min="8971" max="8971" width="3.7109375" style="992" customWidth="1"/>
    <col min="8972" max="8972" width="12.7109375" style="992" customWidth="1"/>
    <col min="8973" max="8973" width="52.7109375" style="992" customWidth="1"/>
    <col min="8974" max="8977" width="0" style="992" hidden="1" customWidth="1"/>
    <col min="8978" max="8978" width="12.28515625" style="992" customWidth="1"/>
    <col min="8979" max="8979" width="6.42578125" style="992" customWidth="1"/>
    <col min="8980" max="8980" width="12.28515625" style="992" customWidth="1"/>
    <col min="8981" max="8981" width="0" style="992" hidden="1" customWidth="1"/>
    <col min="8982" max="8982" width="3.7109375" style="992" customWidth="1"/>
    <col min="8983" max="8983" width="11.140625" style="992" bestFit="1" customWidth="1"/>
    <col min="8984" max="8985" width="10.5703125" style="992"/>
    <col min="8986" max="8986" width="11.140625" style="992" customWidth="1"/>
    <col min="8987" max="9216" width="10.5703125" style="992"/>
    <col min="9217" max="9224" width="0" style="992" hidden="1" customWidth="1"/>
    <col min="9225" max="9225" width="3.7109375" style="992" customWidth="1"/>
    <col min="9226" max="9226" width="3.85546875" style="992" customWidth="1"/>
    <col min="9227" max="9227" width="3.7109375" style="992" customWidth="1"/>
    <col min="9228" max="9228" width="12.7109375" style="992" customWidth="1"/>
    <col min="9229" max="9229" width="52.7109375" style="992" customWidth="1"/>
    <col min="9230" max="9233" width="0" style="992" hidden="1" customWidth="1"/>
    <col min="9234" max="9234" width="12.28515625" style="992" customWidth="1"/>
    <col min="9235" max="9235" width="6.42578125" style="992" customWidth="1"/>
    <col min="9236" max="9236" width="12.28515625" style="992" customWidth="1"/>
    <col min="9237" max="9237" width="0" style="992" hidden="1" customWidth="1"/>
    <col min="9238" max="9238" width="3.7109375" style="992" customWidth="1"/>
    <col min="9239" max="9239" width="11.140625" style="992" bestFit="1" customWidth="1"/>
    <col min="9240" max="9241" width="10.5703125" style="992"/>
    <col min="9242" max="9242" width="11.140625" style="992" customWidth="1"/>
    <col min="9243" max="9472" width="10.5703125" style="992"/>
    <col min="9473" max="9480" width="0" style="992" hidden="1" customWidth="1"/>
    <col min="9481" max="9481" width="3.7109375" style="992" customWidth="1"/>
    <col min="9482" max="9482" width="3.85546875" style="992" customWidth="1"/>
    <col min="9483" max="9483" width="3.7109375" style="992" customWidth="1"/>
    <col min="9484" max="9484" width="12.7109375" style="992" customWidth="1"/>
    <col min="9485" max="9485" width="52.7109375" style="992" customWidth="1"/>
    <col min="9486" max="9489" width="0" style="992" hidden="1" customWidth="1"/>
    <col min="9490" max="9490" width="12.28515625" style="992" customWidth="1"/>
    <col min="9491" max="9491" width="6.42578125" style="992" customWidth="1"/>
    <col min="9492" max="9492" width="12.28515625" style="992" customWidth="1"/>
    <col min="9493" max="9493" width="0" style="992" hidden="1" customWidth="1"/>
    <col min="9494" max="9494" width="3.7109375" style="992" customWidth="1"/>
    <col min="9495" max="9495" width="11.140625" style="992" bestFit="1" customWidth="1"/>
    <col min="9496" max="9497" width="10.5703125" style="992"/>
    <col min="9498" max="9498" width="11.140625" style="992" customWidth="1"/>
    <col min="9499" max="9728" width="10.5703125" style="992"/>
    <col min="9729" max="9736" width="0" style="992" hidden="1" customWidth="1"/>
    <col min="9737" max="9737" width="3.7109375" style="992" customWidth="1"/>
    <col min="9738" max="9738" width="3.85546875" style="992" customWidth="1"/>
    <col min="9739" max="9739" width="3.7109375" style="992" customWidth="1"/>
    <col min="9740" max="9740" width="12.7109375" style="992" customWidth="1"/>
    <col min="9741" max="9741" width="52.7109375" style="992" customWidth="1"/>
    <col min="9742" max="9745" width="0" style="992" hidden="1" customWidth="1"/>
    <col min="9746" max="9746" width="12.28515625" style="992" customWidth="1"/>
    <col min="9747" max="9747" width="6.42578125" style="992" customWidth="1"/>
    <col min="9748" max="9748" width="12.28515625" style="992" customWidth="1"/>
    <col min="9749" max="9749" width="0" style="992" hidden="1" customWidth="1"/>
    <col min="9750" max="9750" width="3.7109375" style="992" customWidth="1"/>
    <col min="9751" max="9751" width="11.140625" style="992" bestFit="1" customWidth="1"/>
    <col min="9752" max="9753" width="10.5703125" style="992"/>
    <col min="9754" max="9754" width="11.140625" style="992" customWidth="1"/>
    <col min="9755" max="9984" width="10.5703125" style="992"/>
    <col min="9985" max="9992" width="0" style="992" hidden="1" customWidth="1"/>
    <col min="9993" max="9993" width="3.7109375" style="992" customWidth="1"/>
    <col min="9994" max="9994" width="3.85546875" style="992" customWidth="1"/>
    <col min="9995" max="9995" width="3.7109375" style="992" customWidth="1"/>
    <col min="9996" max="9996" width="12.7109375" style="992" customWidth="1"/>
    <col min="9997" max="9997" width="52.7109375" style="992" customWidth="1"/>
    <col min="9998" max="10001" width="0" style="992" hidden="1" customWidth="1"/>
    <col min="10002" max="10002" width="12.28515625" style="992" customWidth="1"/>
    <col min="10003" max="10003" width="6.42578125" style="992" customWidth="1"/>
    <col min="10004" max="10004" width="12.28515625" style="992" customWidth="1"/>
    <col min="10005" max="10005" width="0" style="992" hidden="1" customWidth="1"/>
    <col min="10006" max="10006" width="3.7109375" style="992" customWidth="1"/>
    <col min="10007" max="10007" width="11.140625" style="992" bestFit="1" customWidth="1"/>
    <col min="10008" max="10009" width="10.5703125" style="992"/>
    <col min="10010" max="10010" width="11.140625" style="992" customWidth="1"/>
    <col min="10011" max="10240" width="10.5703125" style="992"/>
    <col min="10241" max="10248" width="0" style="992" hidden="1" customWidth="1"/>
    <col min="10249" max="10249" width="3.7109375" style="992" customWidth="1"/>
    <col min="10250" max="10250" width="3.85546875" style="992" customWidth="1"/>
    <col min="10251" max="10251" width="3.7109375" style="992" customWidth="1"/>
    <col min="10252" max="10252" width="12.7109375" style="992" customWidth="1"/>
    <col min="10253" max="10253" width="52.7109375" style="992" customWidth="1"/>
    <col min="10254" max="10257" width="0" style="992" hidden="1" customWidth="1"/>
    <col min="10258" max="10258" width="12.28515625" style="992" customWidth="1"/>
    <col min="10259" max="10259" width="6.42578125" style="992" customWidth="1"/>
    <col min="10260" max="10260" width="12.28515625" style="992" customWidth="1"/>
    <col min="10261" max="10261" width="0" style="992" hidden="1" customWidth="1"/>
    <col min="10262" max="10262" width="3.7109375" style="992" customWidth="1"/>
    <col min="10263" max="10263" width="11.140625" style="992" bestFit="1" customWidth="1"/>
    <col min="10264" max="10265" width="10.5703125" style="992"/>
    <col min="10266" max="10266" width="11.140625" style="992" customWidth="1"/>
    <col min="10267" max="10496" width="10.5703125" style="992"/>
    <col min="10497" max="10504" width="0" style="992" hidden="1" customWidth="1"/>
    <col min="10505" max="10505" width="3.7109375" style="992" customWidth="1"/>
    <col min="10506" max="10506" width="3.85546875" style="992" customWidth="1"/>
    <col min="10507" max="10507" width="3.7109375" style="992" customWidth="1"/>
    <col min="10508" max="10508" width="12.7109375" style="992" customWidth="1"/>
    <col min="10509" max="10509" width="52.7109375" style="992" customWidth="1"/>
    <col min="10510" max="10513" width="0" style="992" hidden="1" customWidth="1"/>
    <col min="10514" max="10514" width="12.28515625" style="992" customWidth="1"/>
    <col min="10515" max="10515" width="6.42578125" style="992" customWidth="1"/>
    <col min="10516" max="10516" width="12.28515625" style="992" customWidth="1"/>
    <col min="10517" max="10517" width="0" style="992" hidden="1" customWidth="1"/>
    <col min="10518" max="10518" width="3.7109375" style="992" customWidth="1"/>
    <col min="10519" max="10519" width="11.140625" style="992" bestFit="1" customWidth="1"/>
    <col min="10520" max="10521" width="10.5703125" style="992"/>
    <col min="10522" max="10522" width="11.140625" style="992" customWidth="1"/>
    <col min="10523" max="10752" width="10.5703125" style="992"/>
    <col min="10753" max="10760" width="0" style="992" hidden="1" customWidth="1"/>
    <col min="10761" max="10761" width="3.7109375" style="992" customWidth="1"/>
    <col min="10762" max="10762" width="3.85546875" style="992" customWidth="1"/>
    <col min="10763" max="10763" width="3.7109375" style="992" customWidth="1"/>
    <col min="10764" max="10764" width="12.7109375" style="992" customWidth="1"/>
    <col min="10765" max="10765" width="52.7109375" style="992" customWidth="1"/>
    <col min="10766" max="10769" width="0" style="992" hidden="1" customWidth="1"/>
    <col min="10770" max="10770" width="12.28515625" style="992" customWidth="1"/>
    <col min="10771" max="10771" width="6.42578125" style="992" customWidth="1"/>
    <col min="10772" max="10772" width="12.28515625" style="992" customWidth="1"/>
    <col min="10773" max="10773" width="0" style="992" hidden="1" customWidth="1"/>
    <col min="10774" max="10774" width="3.7109375" style="992" customWidth="1"/>
    <col min="10775" max="10775" width="11.140625" style="992" bestFit="1" customWidth="1"/>
    <col min="10776" max="10777" width="10.5703125" style="992"/>
    <col min="10778" max="10778" width="11.140625" style="992" customWidth="1"/>
    <col min="10779" max="11008" width="10.5703125" style="992"/>
    <col min="11009" max="11016" width="0" style="992" hidden="1" customWidth="1"/>
    <col min="11017" max="11017" width="3.7109375" style="992" customWidth="1"/>
    <col min="11018" max="11018" width="3.85546875" style="992" customWidth="1"/>
    <col min="11019" max="11019" width="3.7109375" style="992" customWidth="1"/>
    <col min="11020" max="11020" width="12.7109375" style="992" customWidth="1"/>
    <col min="11021" max="11021" width="52.7109375" style="992" customWidth="1"/>
    <col min="11022" max="11025" width="0" style="992" hidden="1" customWidth="1"/>
    <col min="11026" max="11026" width="12.28515625" style="992" customWidth="1"/>
    <col min="11027" max="11027" width="6.42578125" style="992" customWidth="1"/>
    <col min="11028" max="11028" width="12.28515625" style="992" customWidth="1"/>
    <col min="11029" max="11029" width="0" style="992" hidden="1" customWidth="1"/>
    <col min="11030" max="11030" width="3.7109375" style="992" customWidth="1"/>
    <col min="11031" max="11031" width="11.140625" style="992" bestFit="1" customWidth="1"/>
    <col min="11032" max="11033" width="10.5703125" style="992"/>
    <col min="11034" max="11034" width="11.140625" style="992" customWidth="1"/>
    <col min="11035" max="11264" width="10.5703125" style="992"/>
    <col min="11265" max="11272" width="0" style="992" hidden="1" customWidth="1"/>
    <col min="11273" max="11273" width="3.7109375" style="992" customWidth="1"/>
    <col min="11274" max="11274" width="3.85546875" style="992" customWidth="1"/>
    <col min="11275" max="11275" width="3.7109375" style="992" customWidth="1"/>
    <col min="11276" max="11276" width="12.7109375" style="992" customWidth="1"/>
    <col min="11277" max="11277" width="52.7109375" style="992" customWidth="1"/>
    <col min="11278" max="11281" width="0" style="992" hidden="1" customWidth="1"/>
    <col min="11282" max="11282" width="12.28515625" style="992" customWidth="1"/>
    <col min="11283" max="11283" width="6.42578125" style="992" customWidth="1"/>
    <col min="11284" max="11284" width="12.28515625" style="992" customWidth="1"/>
    <col min="11285" max="11285" width="0" style="992" hidden="1" customWidth="1"/>
    <col min="11286" max="11286" width="3.7109375" style="992" customWidth="1"/>
    <col min="11287" max="11287" width="11.140625" style="992" bestFit="1" customWidth="1"/>
    <col min="11288" max="11289" width="10.5703125" style="992"/>
    <col min="11290" max="11290" width="11.140625" style="992" customWidth="1"/>
    <col min="11291" max="11520" width="10.5703125" style="992"/>
    <col min="11521" max="11528" width="0" style="992" hidden="1" customWidth="1"/>
    <col min="11529" max="11529" width="3.7109375" style="992" customWidth="1"/>
    <col min="11530" max="11530" width="3.85546875" style="992" customWidth="1"/>
    <col min="11531" max="11531" width="3.7109375" style="992" customWidth="1"/>
    <col min="11532" max="11532" width="12.7109375" style="992" customWidth="1"/>
    <col min="11533" max="11533" width="52.7109375" style="992" customWidth="1"/>
    <col min="11534" max="11537" width="0" style="992" hidden="1" customWidth="1"/>
    <col min="11538" max="11538" width="12.28515625" style="992" customWidth="1"/>
    <col min="11539" max="11539" width="6.42578125" style="992" customWidth="1"/>
    <col min="11540" max="11540" width="12.28515625" style="992" customWidth="1"/>
    <col min="11541" max="11541" width="0" style="992" hidden="1" customWidth="1"/>
    <col min="11542" max="11542" width="3.7109375" style="992" customWidth="1"/>
    <col min="11543" max="11543" width="11.140625" style="992" bestFit="1" customWidth="1"/>
    <col min="11544" max="11545" width="10.5703125" style="992"/>
    <col min="11546" max="11546" width="11.140625" style="992" customWidth="1"/>
    <col min="11547" max="11776" width="10.5703125" style="992"/>
    <col min="11777" max="11784" width="0" style="992" hidden="1" customWidth="1"/>
    <col min="11785" max="11785" width="3.7109375" style="992" customWidth="1"/>
    <col min="11786" max="11786" width="3.85546875" style="992" customWidth="1"/>
    <col min="11787" max="11787" width="3.7109375" style="992" customWidth="1"/>
    <col min="11788" max="11788" width="12.7109375" style="992" customWidth="1"/>
    <col min="11789" max="11789" width="52.7109375" style="992" customWidth="1"/>
    <col min="11790" max="11793" width="0" style="992" hidden="1" customWidth="1"/>
    <col min="11794" max="11794" width="12.28515625" style="992" customWidth="1"/>
    <col min="11795" max="11795" width="6.42578125" style="992" customWidth="1"/>
    <col min="11796" max="11796" width="12.28515625" style="992" customWidth="1"/>
    <col min="11797" max="11797" width="0" style="992" hidden="1" customWidth="1"/>
    <col min="11798" max="11798" width="3.7109375" style="992" customWidth="1"/>
    <col min="11799" max="11799" width="11.140625" style="992" bestFit="1" customWidth="1"/>
    <col min="11800" max="11801" width="10.5703125" style="992"/>
    <col min="11802" max="11802" width="11.140625" style="992" customWidth="1"/>
    <col min="11803" max="12032" width="10.5703125" style="992"/>
    <col min="12033" max="12040" width="0" style="992" hidden="1" customWidth="1"/>
    <col min="12041" max="12041" width="3.7109375" style="992" customWidth="1"/>
    <col min="12042" max="12042" width="3.85546875" style="992" customWidth="1"/>
    <col min="12043" max="12043" width="3.7109375" style="992" customWidth="1"/>
    <col min="12044" max="12044" width="12.7109375" style="992" customWidth="1"/>
    <col min="12045" max="12045" width="52.7109375" style="992" customWidth="1"/>
    <col min="12046" max="12049" width="0" style="992" hidden="1" customWidth="1"/>
    <col min="12050" max="12050" width="12.28515625" style="992" customWidth="1"/>
    <col min="12051" max="12051" width="6.42578125" style="992" customWidth="1"/>
    <col min="12052" max="12052" width="12.28515625" style="992" customWidth="1"/>
    <col min="12053" max="12053" width="0" style="992" hidden="1" customWidth="1"/>
    <col min="12054" max="12054" width="3.7109375" style="992" customWidth="1"/>
    <col min="12055" max="12055" width="11.140625" style="992" bestFit="1" customWidth="1"/>
    <col min="12056" max="12057" width="10.5703125" style="992"/>
    <col min="12058" max="12058" width="11.140625" style="992" customWidth="1"/>
    <col min="12059" max="12288" width="10.5703125" style="992"/>
    <col min="12289" max="12296" width="0" style="992" hidden="1" customWidth="1"/>
    <col min="12297" max="12297" width="3.7109375" style="992" customWidth="1"/>
    <col min="12298" max="12298" width="3.85546875" style="992" customWidth="1"/>
    <col min="12299" max="12299" width="3.7109375" style="992" customWidth="1"/>
    <col min="12300" max="12300" width="12.7109375" style="992" customWidth="1"/>
    <col min="12301" max="12301" width="52.7109375" style="992" customWidth="1"/>
    <col min="12302" max="12305" width="0" style="992" hidden="1" customWidth="1"/>
    <col min="12306" max="12306" width="12.28515625" style="992" customWidth="1"/>
    <col min="12307" max="12307" width="6.42578125" style="992" customWidth="1"/>
    <col min="12308" max="12308" width="12.28515625" style="992" customWidth="1"/>
    <col min="12309" max="12309" width="0" style="992" hidden="1" customWidth="1"/>
    <col min="12310" max="12310" width="3.7109375" style="992" customWidth="1"/>
    <col min="12311" max="12311" width="11.140625" style="992" bestFit="1" customWidth="1"/>
    <col min="12312" max="12313" width="10.5703125" style="992"/>
    <col min="12314" max="12314" width="11.140625" style="992" customWidth="1"/>
    <col min="12315" max="12544" width="10.5703125" style="992"/>
    <col min="12545" max="12552" width="0" style="992" hidden="1" customWidth="1"/>
    <col min="12553" max="12553" width="3.7109375" style="992" customWidth="1"/>
    <col min="12554" max="12554" width="3.85546875" style="992" customWidth="1"/>
    <col min="12555" max="12555" width="3.7109375" style="992" customWidth="1"/>
    <col min="12556" max="12556" width="12.7109375" style="992" customWidth="1"/>
    <col min="12557" max="12557" width="52.7109375" style="992" customWidth="1"/>
    <col min="12558" max="12561" width="0" style="992" hidden="1" customWidth="1"/>
    <col min="12562" max="12562" width="12.28515625" style="992" customWidth="1"/>
    <col min="12563" max="12563" width="6.42578125" style="992" customWidth="1"/>
    <col min="12564" max="12564" width="12.28515625" style="992" customWidth="1"/>
    <col min="12565" max="12565" width="0" style="992" hidden="1" customWidth="1"/>
    <col min="12566" max="12566" width="3.7109375" style="992" customWidth="1"/>
    <col min="12567" max="12567" width="11.140625" style="992" bestFit="1" customWidth="1"/>
    <col min="12568" max="12569" width="10.5703125" style="992"/>
    <col min="12570" max="12570" width="11.140625" style="992" customWidth="1"/>
    <col min="12571" max="12800" width="10.5703125" style="992"/>
    <col min="12801" max="12808" width="0" style="992" hidden="1" customWidth="1"/>
    <col min="12809" max="12809" width="3.7109375" style="992" customWidth="1"/>
    <col min="12810" max="12810" width="3.85546875" style="992" customWidth="1"/>
    <col min="12811" max="12811" width="3.7109375" style="992" customWidth="1"/>
    <col min="12812" max="12812" width="12.7109375" style="992" customWidth="1"/>
    <col min="12813" max="12813" width="52.7109375" style="992" customWidth="1"/>
    <col min="12814" max="12817" width="0" style="992" hidden="1" customWidth="1"/>
    <col min="12818" max="12818" width="12.28515625" style="992" customWidth="1"/>
    <col min="12819" max="12819" width="6.42578125" style="992" customWidth="1"/>
    <col min="12820" max="12820" width="12.28515625" style="992" customWidth="1"/>
    <col min="12821" max="12821" width="0" style="992" hidden="1" customWidth="1"/>
    <col min="12822" max="12822" width="3.7109375" style="992" customWidth="1"/>
    <col min="12823" max="12823" width="11.140625" style="992" bestFit="1" customWidth="1"/>
    <col min="12824" max="12825" width="10.5703125" style="992"/>
    <col min="12826" max="12826" width="11.140625" style="992" customWidth="1"/>
    <col min="12827" max="13056" width="10.5703125" style="992"/>
    <col min="13057" max="13064" width="0" style="992" hidden="1" customWidth="1"/>
    <col min="13065" max="13065" width="3.7109375" style="992" customWidth="1"/>
    <col min="13066" max="13066" width="3.85546875" style="992" customWidth="1"/>
    <col min="13067" max="13067" width="3.7109375" style="992" customWidth="1"/>
    <col min="13068" max="13068" width="12.7109375" style="992" customWidth="1"/>
    <col min="13069" max="13069" width="52.7109375" style="992" customWidth="1"/>
    <col min="13070" max="13073" width="0" style="992" hidden="1" customWidth="1"/>
    <col min="13074" max="13074" width="12.28515625" style="992" customWidth="1"/>
    <col min="13075" max="13075" width="6.42578125" style="992" customWidth="1"/>
    <col min="13076" max="13076" width="12.28515625" style="992" customWidth="1"/>
    <col min="13077" max="13077" width="0" style="992" hidden="1" customWidth="1"/>
    <col min="13078" max="13078" width="3.7109375" style="992" customWidth="1"/>
    <col min="13079" max="13079" width="11.140625" style="992" bestFit="1" customWidth="1"/>
    <col min="13080" max="13081" width="10.5703125" style="992"/>
    <col min="13082" max="13082" width="11.140625" style="992" customWidth="1"/>
    <col min="13083" max="13312" width="10.5703125" style="992"/>
    <col min="13313" max="13320" width="0" style="992" hidden="1" customWidth="1"/>
    <col min="13321" max="13321" width="3.7109375" style="992" customWidth="1"/>
    <col min="13322" max="13322" width="3.85546875" style="992" customWidth="1"/>
    <col min="13323" max="13323" width="3.7109375" style="992" customWidth="1"/>
    <col min="13324" max="13324" width="12.7109375" style="992" customWidth="1"/>
    <col min="13325" max="13325" width="52.7109375" style="992" customWidth="1"/>
    <col min="13326" max="13329" width="0" style="992" hidden="1" customWidth="1"/>
    <col min="13330" max="13330" width="12.28515625" style="992" customWidth="1"/>
    <col min="13331" max="13331" width="6.42578125" style="992" customWidth="1"/>
    <col min="13332" max="13332" width="12.28515625" style="992" customWidth="1"/>
    <col min="13333" max="13333" width="0" style="992" hidden="1" customWidth="1"/>
    <col min="13334" max="13334" width="3.7109375" style="992" customWidth="1"/>
    <col min="13335" max="13335" width="11.140625" style="992" bestFit="1" customWidth="1"/>
    <col min="13336" max="13337" width="10.5703125" style="992"/>
    <col min="13338" max="13338" width="11.140625" style="992" customWidth="1"/>
    <col min="13339" max="13568" width="10.5703125" style="992"/>
    <col min="13569" max="13576" width="0" style="992" hidden="1" customWidth="1"/>
    <col min="13577" max="13577" width="3.7109375" style="992" customWidth="1"/>
    <col min="13578" max="13578" width="3.85546875" style="992" customWidth="1"/>
    <col min="13579" max="13579" width="3.7109375" style="992" customWidth="1"/>
    <col min="13580" max="13580" width="12.7109375" style="992" customWidth="1"/>
    <col min="13581" max="13581" width="52.7109375" style="992" customWidth="1"/>
    <col min="13582" max="13585" width="0" style="992" hidden="1" customWidth="1"/>
    <col min="13586" max="13586" width="12.28515625" style="992" customWidth="1"/>
    <col min="13587" max="13587" width="6.42578125" style="992" customWidth="1"/>
    <col min="13588" max="13588" width="12.28515625" style="992" customWidth="1"/>
    <col min="13589" max="13589" width="0" style="992" hidden="1" customWidth="1"/>
    <col min="13590" max="13590" width="3.7109375" style="992" customWidth="1"/>
    <col min="13591" max="13591" width="11.140625" style="992" bestFit="1" customWidth="1"/>
    <col min="13592" max="13593" width="10.5703125" style="992"/>
    <col min="13594" max="13594" width="11.140625" style="992" customWidth="1"/>
    <col min="13595" max="13824" width="10.5703125" style="992"/>
    <col min="13825" max="13832" width="0" style="992" hidden="1" customWidth="1"/>
    <col min="13833" max="13833" width="3.7109375" style="992" customWidth="1"/>
    <col min="13834" max="13834" width="3.85546875" style="992" customWidth="1"/>
    <col min="13835" max="13835" width="3.7109375" style="992" customWidth="1"/>
    <col min="13836" max="13836" width="12.7109375" style="992" customWidth="1"/>
    <col min="13837" max="13837" width="52.7109375" style="992" customWidth="1"/>
    <col min="13838" max="13841" width="0" style="992" hidden="1" customWidth="1"/>
    <col min="13842" max="13842" width="12.28515625" style="992" customWidth="1"/>
    <col min="13843" max="13843" width="6.42578125" style="992" customWidth="1"/>
    <col min="13844" max="13844" width="12.28515625" style="992" customWidth="1"/>
    <col min="13845" max="13845" width="0" style="992" hidden="1" customWidth="1"/>
    <col min="13846" max="13846" width="3.7109375" style="992" customWidth="1"/>
    <col min="13847" max="13847" width="11.140625" style="992" bestFit="1" customWidth="1"/>
    <col min="13848" max="13849" width="10.5703125" style="992"/>
    <col min="13850" max="13850" width="11.140625" style="992" customWidth="1"/>
    <col min="13851" max="14080" width="10.5703125" style="992"/>
    <col min="14081" max="14088" width="0" style="992" hidden="1" customWidth="1"/>
    <col min="14089" max="14089" width="3.7109375" style="992" customWidth="1"/>
    <col min="14090" max="14090" width="3.85546875" style="992" customWidth="1"/>
    <col min="14091" max="14091" width="3.7109375" style="992" customWidth="1"/>
    <col min="14092" max="14092" width="12.7109375" style="992" customWidth="1"/>
    <col min="14093" max="14093" width="52.7109375" style="992" customWidth="1"/>
    <col min="14094" max="14097" width="0" style="992" hidden="1" customWidth="1"/>
    <col min="14098" max="14098" width="12.28515625" style="992" customWidth="1"/>
    <col min="14099" max="14099" width="6.42578125" style="992" customWidth="1"/>
    <col min="14100" max="14100" width="12.28515625" style="992" customWidth="1"/>
    <col min="14101" max="14101" width="0" style="992" hidden="1" customWidth="1"/>
    <col min="14102" max="14102" width="3.7109375" style="992" customWidth="1"/>
    <col min="14103" max="14103" width="11.140625" style="992" bestFit="1" customWidth="1"/>
    <col min="14104" max="14105" width="10.5703125" style="992"/>
    <col min="14106" max="14106" width="11.140625" style="992" customWidth="1"/>
    <col min="14107" max="14336" width="10.5703125" style="992"/>
    <col min="14337" max="14344" width="0" style="992" hidden="1" customWidth="1"/>
    <col min="14345" max="14345" width="3.7109375" style="992" customWidth="1"/>
    <col min="14346" max="14346" width="3.85546875" style="992" customWidth="1"/>
    <col min="14347" max="14347" width="3.7109375" style="992" customWidth="1"/>
    <col min="14348" max="14348" width="12.7109375" style="992" customWidth="1"/>
    <col min="14349" max="14349" width="52.7109375" style="992" customWidth="1"/>
    <col min="14350" max="14353" width="0" style="992" hidden="1" customWidth="1"/>
    <col min="14354" max="14354" width="12.28515625" style="992" customWidth="1"/>
    <col min="14355" max="14355" width="6.42578125" style="992" customWidth="1"/>
    <col min="14356" max="14356" width="12.28515625" style="992" customWidth="1"/>
    <col min="14357" max="14357" width="0" style="992" hidden="1" customWidth="1"/>
    <col min="14358" max="14358" width="3.7109375" style="992" customWidth="1"/>
    <col min="14359" max="14359" width="11.140625" style="992" bestFit="1" customWidth="1"/>
    <col min="14360" max="14361" width="10.5703125" style="992"/>
    <col min="14362" max="14362" width="11.140625" style="992" customWidth="1"/>
    <col min="14363" max="14592" width="10.5703125" style="992"/>
    <col min="14593" max="14600" width="0" style="992" hidden="1" customWidth="1"/>
    <col min="14601" max="14601" width="3.7109375" style="992" customWidth="1"/>
    <col min="14602" max="14602" width="3.85546875" style="992" customWidth="1"/>
    <col min="14603" max="14603" width="3.7109375" style="992" customWidth="1"/>
    <col min="14604" max="14604" width="12.7109375" style="992" customWidth="1"/>
    <col min="14605" max="14605" width="52.7109375" style="992" customWidth="1"/>
    <col min="14606" max="14609" width="0" style="992" hidden="1" customWidth="1"/>
    <col min="14610" max="14610" width="12.28515625" style="992" customWidth="1"/>
    <col min="14611" max="14611" width="6.42578125" style="992" customWidth="1"/>
    <col min="14612" max="14612" width="12.28515625" style="992" customWidth="1"/>
    <col min="14613" max="14613" width="0" style="992" hidden="1" customWidth="1"/>
    <col min="14614" max="14614" width="3.7109375" style="992" customWidth="1"/>
    <col min="14615" max="14615" width="11.140625" style="992" bestFit="1" customWidth="1"/>
    <col min="14616" max="14617" width="10.5703125" style="992"/>
    <col min="14618" max="14618" width="11.140625" style="992" customWidth="1"/>
    <col min="14619" max="14848" width="10.5703125" style="992"/>
    <col min="14849" max="14856" width="0" style="992" hidden="1" customWidth="1"/>
    <col min="14857" max="14857" width="3.7109375" style="992" customWidth="1"/>
    <col min="14858" max="14858" width="3.85546875" style="992" customWidth="1"/>
    <col min="14859" max="14859" width="3.7109375" style="992" customWidth="1"/>
    <col min="14860" max="14860" width="12.7109375" style="992" customWidth="1"/>
    <col min="14861" max="14861" width="52.7109375" style="992" customWidth="1"/>
    <col min="14862" max="14865" width="0" style="992" hidden="1" customWidth="1"/>
    <col min="14866" max="14866" width="12.28515625" style="992" customWidth="1"/>
    <col min="14867" max="14867" width="6.42578125" style="992" customWidth="1"/>
    <col min="14868" max="14868" width="12.28515625" style="992" customWidth="1"/>
    <col min="14869" max="14869" width="0" style="992" hidden="1" customWidth="1"/>
    <col min="14870" max="14870" width="3.7109375" style="992" customWidth="1"/>
    <col min="14871" max="14871" width="11.140625" style="992" bestFit="1" customWidth="1"/>
    <col min="14872" max="14873" width="10.5703125" style="992"/>
    <col min="14874" max="14874" width="11.140625" style="992" customWidth="1"/>
    <col min="14875" max="15104" width="10.5703125" style="992"/>
    <col min="15105" max="15112" width="0" style="992" hidden="1" customWidth="1"/>
    <col min="15113" max="15113" width="3.7109375" style="992" customWidth="1"/>
    <col min="15114" max="15114" width="3.85546875" style="992" customWidth="1"/>
    <col min="15115" max="15115" width="3.7109375" style="992" customWidth="1"/>
    <col min="15116" max="15116" width="12.7109375" style="992" customWidth="1"/>
    <col min="15117" max="15117" width="52.7109375" style="992" customWidth="1"/>
    <col min="15118" max="15121" width="0" style="992" hidden="1" customWidth="1"/>
    <col min="15122" max="15122" width="12.28515625" style="992" customWidth="1"/>
    <col min="15123" max="15123" width="6.42578125" style="992" customWidth="1"/>
    <col min="15124" max="15124" width="12.28515625" style="992" customWidth="1"/>
    <col min="15125" max="15125" width="0" style="992" hidden="1" customWidth="1"/>
    <col min="15126" max="15126" width="3.7109375" style="992" customWidth="1"/>
    <col min="15127" max="15127" width="11.140625" style="992" bestFit="1" customWidth="1"/>
    <col min="15128" max="15129" width="10.5703125" style="992"/>
    <col min="15130" max="15130" width="11.140625" style="992" customWidth="1"/>
    <col min="15131" max="15360" width="10.5703125" style="992"/>
    <col min="15361" max="15368" width="0" style="992" hidden="1" customWidth="1"/>
    <col min="15369" max="15369" width="3.7109375" style="992" customWidth="1"/>
    <col min="15370" max="15370" width="3.85546875" style="992" customWidth="1"/>
    <col min="15371" max="15371" width="3.7109375" style="992" customWidth="1"/>
    <col min="15372" max="15372" width="12.7109375" style="992" customWidth="1"/>
    <col min="15373" max="15373" width="52.7109375" style="992" customWidth="1"/>
    <col min="15374" max="15377" width="0" style="992" hidden="1" customWidth="1"/>
    <col min="15378" max="15378" width="12.28515625" style="992" customWidth="1"/>
    <col min="15379" max="15379" width="6.42578125" style="992" customWidth="1"/>
    <col min="15380" max="15380" width="12.28515625" style="992" customWidth="1"/>
    <col min="15381" max="15381" width="0" style="992" hidden="1" customWidth="1"/>
    <col min="15382" max="15382" width="3.7109375" style="992" customWidth="1"/>
    <col min="15383" max="15383" width="11.140625" style="992" bestFit="1" customWidth="1"/>
    <col min="15384" max="15385" width="10.5703125" style="992"/>
    <col min="15386" max="15386" width="11.140625" style="992" customWidth="1"/>
    <col min="15387" max="15616" width="10.5703125" style="992"/>
    <col min="15617" max="15624" width="0" style="992" hidden="1" customWidth="1"/>
    <col min="15625" max="15625" width="3.7109375" style="992" customWidth="1"/>
    <col min="15626" max="15626" width="3.85546875" style="992" customWidth="1"/>
    <col min="15627" max="15627" width="3.7109375" style="992" customWidth="1"/>
    <col min="15628" max="15628" width="12.7109375" style="992" customWidth="1"/>
    <col min="15629" max="15629" width="52.7109375" style="992" customWidth="1"/>
    <col min="15630" max="15633" width="0" style="992" hidden="1" customWidth="1"/>
    <col min="15634" max="15634" width="12.28515625" style="992" customWidth="1"/>
    <col min="15635" max="15635" width="6.42578125" style="992" customWidth="1"/>
    <col min="15636" max="15636" width="12.28515625" style="992" customWidth="1"/>
    <col min="15637" max="15637" width="0" style="992" hidden="1" customWidth="1"/>
    <col min="15638" max="15638" width="3.7109375" style="992" customWidth="1"/>
    <col min="15639" max="15639" width="11.140625" style="992" bestFit="1" customWidth="1"/>
    <col min="15640" max="15641" width="10.5703125" style="992"/>
    <col min="15642" max="15642" width="11.140625" style="992" customWidth="1"/>
    <col min="15643" max="15872" width="10.5703125" style="992"/>
    <col min="15873" max="15880" width="0" style="992" hidden="1" customWidth="1"/>
    <col min="15881" max="15881" width="3.7109375" style="992" customWidth="1"/>
    <col min="15882" max="15882" width="3.85546875" style="992" customWidth="1"/>
    <col min="15883" max="15883" width="3.7109375" style="992" customWidth="1"/>
    <col min="15884" max="15884" width="12.7109375" style="992" customWidth="1"/>
    <col min="15885" max="15885" width="52.7109375" style="992" customWidth="1"/>
    <col min="15886" max="15889" width="0" style="992" hidden="1" customWidth="1"/>
    <col min="15890" max="15890" width="12.28515625" style="992" customWidth="1"/>
    <col min="15891" max="15891" width="6.42578125" style="992" customWidth="1"/>
    <col min="15892" max="15892" width="12.28515625" style="992" customWidth="1"/>
    <col min="15893" max="15893" width="0" style="992" hidden="1" customWidth="1"/>
    <col min="15894" max="15894" width="3.7109375" style="992" customWidth="1"/>
    <col min="15895" max="15895" width="11.140625" style="992" bestFit="1" customWidth="1"/>
    <col min="15896" max="15897" width="10.5703125" style="992"/>
    <col min="15898" max="15898" width="11.140625" style="992" customWidth="1"/>
    <col min="15899" max="16128" width="10.5703125" style="992"/>
    <col min="16129" max="16136" width="0" style="992" hidden="1" customWidth="1"/>
    <col min="16137" max="16137" width="3.7109375" style="992" customWidth="1"/>
    <col min="16138" max="16138" width="3.85546875" style="992" customWidth="1"/>
    <col min="16139" max="16139" width="3.7109375" style="992" customWidth="1"/>
    <col min="16140" max="16140" width="12.7109375" style="992" customWidth="1"/>
    <col min="16141" max="16141" width="52.7109375" style="992" customWidth="1"/>
    <col min="16142" max="16145" width="0" style="992" hidden="1" customWidth="1"/>
    <col min="16146" max="16146" width="12.28515625" style="992" customWidth="1"/>
    <col min="16147" max="16147" width="6.42578125" style="992" customWidth="1"/>
    <col min="16148" max="16148" width="12.28515625" style="992" customWidth="1"/>
    <col min="16149" max="16149" width="0" style="992" hidden="1" customWidth="1"/>
    <col min="16150" max="16150" width="3.7109375" style="992" customWidth="1"/>
    <col min="16151" max="16151" width="11.140625" style="992" bestFit="1" customWidth="1"/>
    <col min="16152" max="16153" width="10.5703125" style="992"/>
    <col min="16154" max="16154" width="11.140625" style="992" customWidth="1"/>
    <col min="16155" max="16384" width="10.5703125" style="992"/>
  </cols>
  <sheetData>
    <row r="1" spans="1:34" hidden="1">
      <c r="Q1" s="770"/>
      <c r="R1" s="770"/>
    </row>
    <row r="2" spans="1:34" hidden="1">
      <c r="U2" s="770"/>
    </row>
    <row r="3" spans="1:34" hidden="1"/>
    <row r="4" spans="1:34" ht="3" customHeight="1">
      <c r="J4" s="997"/>
      <c r="K4" s="997"/>
      <c r="L4" s="993"/>
      <c r="M4" s="993"/>
      <c r="N4" s="993"/>
      <c r="O4" s="1000"/>
      <c r="P4" s="1000"/>
      <c r="Q4" s="1000"/>
      <c r="R4" s="1000"/>
      <c r="S4" s="1000"/>
      <c r="T4" s="1000"/>
      <c r="U4" s="1000"/>
    </row>
    <row r="5" spans="1:34" ht="22.5" customHeight="1">
      <c r="J5" s="997"/>
      <c r="K5" s="997"/>
      <c r="L5" s="1230" t="s">
        <v>631</v>
      </c>
      <c r="M5" s="1230"/>
      <c r="N5" s="1230"/>
      <c r="O5" s="1230"/>
      <c r="P5" s="1230"/>
      <c r="Q5" s="1230"/>
      <c r="R5" s="1230"/>
      <c r="S5" s="1230"/>
      <c r="T5" s="1230"/>
      <c r="U5" s="666"/>
    </row>
    <row r="6" spans="1:34" ht="3" customHeight="1">
      <c r="J6" s="997"/>
      <c r="K6" s="997"/>
      <c r="L6" s="993"/>
      <c r="M6" s="993"/>
      <c r="N6" s="993"/>
      <c r="O6" s="757"/>
      <c r="P6" s="757"/>
      <c r="Q6" s="757"/>
      <c r="R6" s="757"/>
      <c r="S6" s="757"/>
      <c r="T6" s="757"/>
      <c r="U6" s="757"/>
      <c r="V6" s="1000"/>
    </row>
    <row r="7" spans="1:34" s="1009" customFormat="1" ht="22.5">
      <c r="A7" s="1015"/>
      <c r="B7" s="1015"/>
      <c r="C7" s="1015"/>
      <c r="D7" s="1015"/>
      <c r="E7" s="1015"/>
      <c r="F7" s="1015"/>
      <c r="G7" s="1015"/>
      <c r="H7" s="1015"/>
      <c r="L7" s="501"/>
      <c r="M7" s="619" t="s">
        <v>502</v>
      </c>
      <c r="N7" s="668"/>
      <c r="O7" s="1207" t="str">
        <f>IF(NameOrPr_ch="",IF(NameOrPr="","",NameOrPr),NameOrPr_ch)</f>
        <v>Государственный комитет Республики Татарстан по тарифам</v>
      </c>
      <c r="P7" s="1207"/>
      <c r="Q7" s="1207"/>
      <c r="R7" s="1207"/>
      <c r="S7" s="1207"/>
      <c r="T7" s="1207"/>
      <c r="U7" s="769"/>
      <c r="V7" s="769"/>
      <c r="W7" s="521"/>
      <c r="X7" s="1015"/>
      <c r="Y7" s="1015"/>
      <c r="Z7" s="1015"/>
      <c r="AA7" s="1015"/>
      <c r="AB7" s="1015"/>
      <c r="AC7" s="1015"/>
      <c r="AD7" s="1015"/>
      <c r="AE7" s="1015"/>
      <c r="AF7" s="1015"/>
      <c r="AG7" s="1015"/>
      <c r="AH7" s="1015"/>
    </row>
    <row r="8" spans="1:34" s="1009" customFormat="1" ht="18.75">
      <c r="A8" s="1015"/>
      <c r="B8" s="1015"/>
      <c r="C8" s="1015"/>
      <c r="D8" s="1015"/>
      <c r="E8" s="1015"/>
      <c r="F8" s="1015"/>
      <c r="G8" s="1015"/>
      <c r="H8" s="1015"/>
      <c r="L8" s="501"/>
      <c r="M8" s="619" t="s">
        <v>596</v>
      </c>
      <c r="N8" s="668"/>
      <c r="O8" s="1207" t="str">
        <f>IF(datePr_ch="",IF(datePr="","",datePr),datePr_ch)</f>
        <v>15.12.2020</v>
      </c>
      <c r="P8" s="1207"/>
      <c r="Q8" s="1207"/>
      <c r="R8" s="1207"/>
      <c r="S8" s="1207"/>
      <c r="T8" s="1207"/>
      <c r="U8" s="769"/>
      <c r="V8" s="769"/>
      <c r="W8" s="521"/>
      <c r="X8" s="1015"/>
      <c r="Y8" s="1015"/>
      <c r="Z8" s="1015"/>
      <c r="AA8" s="1015"/>
      <c r="AB8" s="1015"/>
      <c r="AC8" s="1015"/>
      <c r="AD8" s="1015"/>
      <c r="AE8" s="1015"/>
      <c r="AF8" s="1015"/>
      <c r="AG8" s="1015"/>
      <c r="AH8" s="1015"/>
    </row>
    <row r="9" spans="1:34" s="1009" customFormat="1" ht="18.75">
      <c r="A9" s="1015"/>
      <c r="B9" s="1015"/>
      <c r="C9" s="1015"/>
      <c r="D9" s="1015"/>
      <c r="E9" s="1015"/>
      <c r="F9" s="1015"/>
      <c r="G9" s="1015"/>
      <c r="H9" s="1015"/>
      <c r="L9" s="763"/>
      <c r="M9" s="619" t="s">
        <v>595</v>
      </c>
      <c r="N9" s="668"/>
      <c r="O9" s="1207" t="str">
        <f>IF(numberPr_ch="",IF(numberPr="","",numberPr),numberPr_ch)</f>
        <v>434-126/тп-2020</v>
      </c>
      <c r="P9" s="1207"/>
      <c r="Q9" s="1207"/>
      <c r="R9" s="1207"/>
      <c r="S9" s="1207"/>
      <c r="T9" s="1207"/>
      <c r="U9" s="769"/>
      <c r="V9" s="769"/>
      <c r="W9" s="521"/>
      <c r="X9" s="1015"/>
      <c r="Y9" s="1015"/>
      <c r="Z9" s="1015"/>
      <c r="AA9" s="1015"/>
      <c r="AB9" s="1015"/>
      <c r="AC9" s="1015"/>
      <c r="AD9" s="1015"/>
      <c r="AE9" s="1015"/>
      <c r="AF9" s="1015"/>
      <c r="AG9" s="1015"/>
      <c r="AH9" s="1015"/>
    </row>
    <row r="10" spans="1:34" s="1009" customFormat="1" ht="18.75">
      <c r="A10" s="1015"/>
      <c r="B10" s="1015"/>
      <c r="C10" s="1015"/>
      <c r="D10" s="1015"/>
      <c r="E10" s="1015"/>
      <c r="F10" s="1015"/>
      <c r="G10" s="1015"/>
      <c r="H10" s="1015"/>
      <c r="L10" s="763"/>
      <c r="M10" s="619" t="s">
        <v>501</v>
      </c>
      <c r="N10" s="668"/>
      <c r="O10" s="1207" t="str">
        <f>IF(IstPub_ch="",IF(IstPub="","",IstPub),IstPub_ch)</f>
        <v>Официальный сайт правовой информации Министерства юстиции РТ:  http//pravo.tatarstan.ru</v>
      </c>
      <c r="P10" s="1207"/>
      <c r="Q10" s="1207"/>
      <c r="R10" s="1207"/>
      <c r="S10" s="1207"/>
      <c r="T10" s="1207"/>
      <c r="U10" s="769"/>
      <c r="V10" s="769"/>
      <c r="W10" s="521"/>
      <c r="X10" s="1015"/>
      <c r="Y10" s="1015"/>
      <c r="Z10" s="1015"/>
      <c r="AA10" s="1015"/>
      <c r="AB10" s="1015"/>
      <c r="AC10" s="1015"/>
      <c r="AD10" s="1015"/>
      <c r="AE10" s="1015"/>
      <c r="AF10" s="1015"/>
      <c r="AG10" s="1015"/>
      <c r="AH10" s="1015"/>
    </row>
    <row r="11" spans="1:34" s="1009" customFormat="1" ht="11.25" hidden="1">
      <c r="A11" s="1015"/>
      <c r="B11" s="1015"/>
      <c r="C11" s="1015"/>
      <c r="D11" s="1015"/>
      <c r="E11" s="1015"/>
      <c r="F11" s="1015"/>
      <c r="G11" s="1015"/>
      <c r="H11" s="1015"/>
      <c r="L11" s="1231"/>
      <c r="M11" s="1231"/>
      <c r="N11" s="1026"/>
      <c r="O11" s="769"/>
      <c r="P11" s="769"/>
      <c r="Q11" s="769"/>
      <c r="R11" s="769"/>
      <c r="S11" s="769"/>
      <c r="T11" s="769"/>
      <c r="U11" s="1013" t="s">
        <v>373</v>
      </c>
      <c r="X11" s="1015"/>
      <c r="Y11" s="1015"/>
      <c r="Z11" s="1015"/>
      <c r="AA11" s="1015"/>
      <c r="AB11" s="1015"/>
      <c r="AC11" s="1015"/>
      <c r="AD11" s="1015"/>
      <c r="AE11" s="1015"/>
      <c r="AF11" s="1015"/>
      <c r="AG11" s="1015"/>
      <c r="AH11" s="1015"/>
    </row>
    <row r="12" spans="1:34">
      <c r="J12" s="997"/>
      <c r="K12" s="997"/>
      <c r="L12" s="993"/>
      <c r="M12" s="993"/>
      <c r="N12" s="504"/>
      <c r="O12" s="1208"/>
      <c r="P12" s="1208"/>
      <c r="Q12" s="1208"/>
      <c r="R12" s="1208"/>
      <c r="S12" s="1208"/>
      <c r="T12" s="1208"/>
      <c r="U12" s="1208"/>
    </row>
    <row r="13" spans="1:34">
      <c r="J13" s="997"/>
      <c r="K13" s="997"/>
      <c r="L13" s="1159" t="s">
        <v>454</v>
      </c>
      <c r="M13" s="1159"/>
      <c r="N13" s="1159"/>
      <c r="O13" s="1159"/>
      <c r="P13" s="1159"/>
      <c r="Q13" s="1159"/>
      <c r="R13" s="1159"/>
      <c r="S13" s="1159"/>
      <c r="T13" s="1159"/>
      <c r="U13" s="1159"/>
      <c r="V13" s="1159"/>
      <c r="W13" s="1159" t="s">
        <v>455</v>
      </c>
    </row>
    <row r="14" spans="1:34" ht="14.25" customHeight="1">
      <c r="J14" s="997"/>
      <c r="K14" s="997"/>
      <c r="L14" s="1214" t="s">
        <v>92</v>
      </c>
      <c r="M14" s="1214" t="s">
        <v>639</v>
      </c>
      <c r="N14" s="663"/>
      <c r="O14" s="1215" t="s">
        <v>641</v>
      </c>
      <c r="P14" s="1216"/>
      <c r="Q14" s="1216"/>
      <c r="R14" s="1216"/>
      <c r="S14" s="1216"/>
      <c r="T14" s="1217"/>
      <c r="U14" s="1225" t="s">
        <v>341</v>
      </c>
      <c r="V14" s="1211" t="s">
        <v>275</v>
      </c>
      <c r="W14" s="1159"/>
    </row>
    <row r="15" spans="1:34" ht="14.25" customHeight="1">
      <c r="J15" s="997"/>
      <c r="K15" s="997"/>
      <c r="L15" s="1214"/>
      <c r="M15" s="1214"/>
      <c r="N15" s="664"/>
      <c r="O15" s="1220" t="s">
        <v>605</v>
      </c>
      <c r="P15" s="1218" t="s">
        <v>271</v>
      </c>
      <c r="Q15" s="1219"/>
      <c r="R15" s="1222" t="s">
        <v>654</v>
      </c>
      <c r="S15" s="1223"/>
      <c r="T15" s="1224"/>
      <c r="U15" s="1226"/>
      <c r="V15" s="1212"/>
      <c r="W15" s="1159"/>
    </row>
    <row r="16" spans="1:34" ht="33.75" customHeight="1">
      <c r="J16" s="997"/>
      <c r="K16" s="997"/>
      <c r="L16" s="1214"/>
      <c r="M16" s="1214"/>
      <c r="N16" s="665"/>
      <c r="O16" s="1221"/>
      <c r="P16" s="758" t="s">
        <v>606</v>
      </c>
      <c r="Q16" s="758" t="s">
        <v>6</v>
      </c>
      <c r="R16" s="1030" t="s">
        <v>274</v>
      </c>
      <c r="S16" s="1209" t="s">
        <v>273</v>
      </c>
      <c r="T16" s="1210"/>
      <c r="U16" s="1227"/>
      <c r="V16" s="1213"/>
      <c r="W16" s="1159"/>
    </row>
    <row r="17" spans="1:36">
      <c r="J17" s="997"/>
      <c r="K17" s="571">
        <v>1</v>
      </c>
      <c r="L17" s="649" t="s">
        <v>93</v>
      </c>
      <c r="M17" s="649" t="s">
        <v>49</v>
      </c>
      <c r="N17" s="651" t="str">
        <f ca="1">OFFSET(N17,0,-1)</f>
        <v>2</v>
      </c>
      <c r="O17" s="1027">
        <f ca="1">OFFSET(O17,0,-1)+1</f>
        <v>3</v>
      </c>
      <c r="P17" s="1027">
        <f ca="1">OFFSET(P17,0,-1)+1</f>
        <v>4</v>
      </c>
      <c r="Q17" s="1027">
        <f ca="1">OFFSET(Q17,0,-1)+1</f>
        <v>5</v>
      </c>
      <c r="R17" s="1027">
        <f ca="1">OFFSET(R17,0,-1)+1</f>
        <v>6</v>
      </c>
      <c r="S17" s="1232">
        <f ca="1">OFFSET(S17,0,-1)+1</f>
        <v>7</v>
      </c>
      <c r="T17" s="1232"/>
      <c r="U17" s="1027">
        <f ca="1">OFFSET(U17,0,-2)+1</f>
        <v>8</v>
      </c>
      <c r="V17" s="651">
        <f ca="1">OFFSET(V17,0,-1)</f>
        <v>8</v>
      </c>
      <c r="W17" s="1027">
        <f ca="1">OFFSET(W17,0,-1)+1</f>
        <v>9</v>
      </c>
    </row>
    <row r="18" spans="1:36" ht="22.5">
      <c r="A18" s="1233">
        <v>1</v>
      </c>
      <c r="B18" s="1017"/>
      <c r="C18" s="1017"/>
      <c r="D18" s="1017"/>
      <c r="E18" s="983"/>
      <c r="F18" s="1028"/>
      <c r="G18" s="1028"/>
      <c r="H18" s="1028"/>
      <c r="I18" s="985"/>
      <c r="J18" s="981"/>
      <c r="K18" s="965"/>
      <c r="L18" s="1032" t="e">
        <f ca="1">mergeValue(A18)</f>
        <v>#NAME?</v>
      </c>
      <c r="M18" s="643" t="s">
        <v>20</v>
      </c>
      <c r="N18" s="648"/>
      <c r="O18" s="1234"/>
      <c r="P18" s="1234"/>
      <c r="Q18" s="1234"/>
      <c r="R18" s="1234"/>
      <c r="S18" s="1234"/>
      <c r="T18" s="1234"/>
      <c r="U18" s="1234"/>
      <c r="V18" s="1234"/>
      <c r="W18" s="632" t="s">
        <v>476</v>
      </c>
      <c r="Y18" s="831"/>
      <c r="Z18" s="831" t="str">
        <f t="shared" ref="Z18:Z31" si="0">IF(M18="","",M18 )</f>
        <v>Наименование тарифа</v>
      </c>
      <c r="AA18" s="831"/>
      <c r="AB18" s="831"/>
      <c r="AC18" s="831"/>
      <c r="AI18" s="1010"/>
      <c r="AJ18" s="1010"/>
    </row>
    <row r="19" spans="1:36" ht="22.5">
      <c r="A19" s="1233"/>
      <c r="B19" s="1233">
        <v>1</v>
      </c>
      <c r="C19" s="1017"/>
      <c r="D19" s="1017"/>
      <c r="E19" s="1028"/>
      <c r="F19" s="1028"/>
      <c r="G19" s="1028"/>
      <c r="H19" s="1028"/>
      <c r="I19" s="1023"/>
      <c r="J19" s="956"/>
      <c r="K19" s="959"/>
      <c r="L19" s="1032" t="e">
        <f ca="1">mergeValue(A19) &amp;"."&amp; mergeValue(B19)</f>
        <v>#NAME?</v>
      </c>
      <c r="M19" s="694" t="s">
        <v>16</v>
      </c>
      <c r="N19" s="648"/>
      <c r="O19" s="1234"/>
      <c r="P19" s="1234"/>
      <c r="Q19" s="1234"/>
      <c r="R19" s="1234"/>
      <c r="S19" s="1234"/>
      <c r="T19" s="1234"/>
      <c r="U19" s="1234"/>
      <c r="V19" s="1234"/>
      <c r="W19" s="632" t="s">
        <v>477</v>
      </c>
      <c r="Y19" s="831"/>
      <c r="Z19" s="831" t="str">
        <f t="shared" si="0"/>
        <v>Территория действия тарифа</v>
      </c>
      <c r="AA19" s="831"/>
      <c r="AB19" s="831"/>
      <c r="AC19" s="831"/>
      <c r="AI19" s="1010"/>
      <c r="AJ19" s="1010"/>
    </row>
    <row r="20" spans="1:36" ht="22.5">
      <c r="A20" s="1233"/>
      <c r="B20" s="1233"/>
      <c r="C20" s="1233">
        <v>1</v>
      </c>
      <c r="D20" s="1017"/>
      <c r="E20" s="1028"/>
      <c r="F20" s="1028"/>
      <c r="G20" s="1028"/>
      <c r="H20" s="1028"/>
      <c r="I20" s="964"/>
      <c r="J20" s="956"/>
      <c r="K20" s="959"/>
      <c r="L20" s="1032" t="e">
        <f ca="1">mergeValue(A20) &amp;"."&amp; mergeValue(B20)&amp;"."&amp; mergeValue(C20)</f>
        <v>#NAME?</v>
      </c>
      <c r="M20" s="695" t="s">
        <v>7</v>
      </c>
      <c r="N20" s="648"/>
      <c r="O20" s="1234"/>
      <c r="P20" s="1234"/>
      <c r="Q20" s="1234"/>
      <c r="R20" s="1234"/>
      <c r="S20" s="1234"/>
      <c r="T20" s="1234"/>
      <c r="U20" s="1234"/>
      <c r="V20" s="1234"/>
      <c r="W20" s="632" t="s">
        <v>633</v>
      </c>
      <c r="Y20" s="831"/>
      <c r="Z20" s="831" t="str">
        <f t="shared" si="0"/>
        <v xml:space="preserve">Наименование системы теплоснабжения </v>
      </c>
      <c r="AA20" s="831"/>
      <c r="AB20" s="831"/>
      <c r="AC20" s="831"/>
      <c r="AI20" s="1010"/>
      <c r="AJ20" s="1010"/>
    </row>
    <row r="21" spans="1:36" ht="22.5">
      <c r="A21" s="1233"/>
      <c r="B21" s="1233"/>
      <c r="C21" s="1233"/>
      <c r="D21" s="1233">
        <v>1</v>
      </c>
      <c r="E21" s="1028"/>
      <c r="F21" s="1028"/>
      <c r="G21" s="1028"/>
      <c r="H21" s="1028"/>
      <c r="I21" s="964"/>
      <c r="J21" s="956"/>
      <c r="K21" s="959"/>
      <c r="L21" s="1032" t="e">
        <f ca="1">mergeValue(A21) &amp;"."&amp; mergeValue(B21)&amp;"."&amp; mergeValue(C21)&amp;"."&amp; mergeValue(D21)</f>
        <v>#NAME?</v>
      </c>
      <c r="M21" s="696" t="s">
        <v>22</v>
      </c>
      <c r="N21" s="648"/>
      <c r="O21" s="1234"/>
      <c r="P21" s="1234"/>
      <c r="Q21" s="1234"/>
      <c r="R21" s="1234"/>
      <c r="S21" s="1234"/>
      <c r="T21" s="1234"/>
      <c r="U21" s="1234"/>
      <c r="V21" s="1234"/>
      <c r="W21" s="632" t="s">
        <v>634</v>
      </c>
      <c r="Y21" s="831"/>
      <c r="Z21" s="831" t="str">
        <f t="shared" si="0"/>
        <v xml:space="preserve">Источник тепловой энергии  </v>
      </c>
      <c r="AA21" s="831"/>
      <c r="AB21" s="831"/>
      <c r="AC21" s="831"/>
      <c r="AI21" s="1010"/>
      <c r="AJ21" s="1010"/>
    </row>
    <row r="22" spans="1:36" ht="101.25">
      <c r="A22" s="1233"/>
      <c r="B22" s="1233"/>
      <c r="C22" s="1233"/>
      <c r="D22" s="1233"/>
      <c r="E22" s="1233">
        <v>1</v>
      </c>
      <c r="F22" s="1028"/>
      <c r="G22" s="1028"/>
      <c r="H22" s="1017">
        <v>1</v>
      </c>
      <c r="I22" s="1233">
        <v>1</v>
      </c>
      <c r="J22" s="1028"/>
      <c r="K22" s="967"/>
      <c r="L22" s="1032" t="e">
        <f ca="1">mergeValue(A22) &amp;"."&amp; mergeValue(B22)&amp;"."&amp; mergeValue(C22)&amp;"."&amp; mergeValue(D22)&amp;"."&amp; mergeValue(E22)</f>
        <v>#NAME?</v>
      </c>
      <c r="M22" s="556" t="s">
        <v>9</v>
      </c>
      <c r="N22" s="648"/>
      <c r="O22" s="1235"/>
      <c r="P22" s="1235"/>
      <c r="Q22" s="1235"/>
      <c r="R22" s="1235"/>
      <c r="S22" s="1235"/>
      <c r="T22" s="1235"/>
      <c r="U22" s="1235"/>
      <c r="V22" s="1235"/>
      <c r="W22" s="632" t="s">
        <v>638</v>
      </c>
      <c r="Y22" s="831"/>
      <c r="Z22" s="831" t="str">
        <f t="shared" si="0"/>
        <v>Схема подключения теплопотребляющей установки к коллектору источника тепловой энергии</v>
      </c>
      <c r="AA22" s="831"/>
      <c r="AB22" s="831"/>
      <c r="AC22" s="831"/>
      <c r="AI22" s="1010"/>
      <c r="AJ22" s="1010"/>
    </row>
    <row r="23" spans="1:36" ht="90">
      <c r="A23" s="1233"/>
      <c r="B23" s="1233"/>
      <c r="C23" s="1233"/>
      <c r="D23" s="1233"/>
      <c r="E23" s="1233"/>
      <c r="F23" s="1233">
        <v>1</v>
      </c>
      <c r="G23" s="1017"/>
      <c r="H23" s="1017"/>
      <c r="I23" s="1233"/>
      <c r="J23" s="1233">
        <v>1</v>
      </c>
      <c r="K23" s="968"/>
      <c r="L23" s="1032" t="e">
        <f ca="1">mergeValue(A23) &amp;"."&amp; mergeValue(B23)&amp;"."&amp; mergeValue(C23)&amp;"."&amp; mergeValue(D23)&amp;"."&amp; mergeValue(E23)&amp;"."&amp; mergeValue(F23)</f>
        <v>#NAME?</v>
      </c>
      <c r="M23" s="557" t="s">
        <v>10</v>
      </c>
      <c r="N23" s="648"/>
      <c r="O23" s="1236"/>
      <c r="P23" s="1237"/>
      <c r="Q23" s="1237"/>
      <c r="R23" s="1237"/>
      <c r="S23" s="1237"/>
      <c r="T23" s="1237"/>
      <c r="U23" s="1237"/>
      <c r="V23" s="1238"/>
      <c r="W23" s="632" t="s">
        <v>636</v>
      </c>
      <c r="Y23" s="831"/>
      <c r="Z23" s="831" t="str">
        <f t="shared" si="0"/>
        <v>Группа потребителей</v>
      </c>
      <c r="AA23" s="831"/>
      <c r="AB23" s="831"/>
      <c r="AC23" s="831"/>
      <c r="AI23" s="1010"/>
      <c r="AJ23" s="1010"/>
    </row>
    <row r="24" spans="1:36" ht="189" customHeight="1">
      <c r="A24" s="1233"/>
      <c r="B24" s="1233"/>
      <c r="C24" s="1233"/>
      <c r="D24" s="1233"/>
      <c r="E24" s="1233"/>
      <c r="F24" s="1233"/>
      <c r="G24" s="1017">
        <v>1</v>
      </c>
      <c r="H24" s="1017"/>
      <c r="I24" s="1233"/>
      <c r="J24" s="1233"/>
      <c r="K24" s="968">
        <v>1</v>
      </c>
      <c r="L24" s="1032" t="e">
        <f ca="1">mergeValue(A24) &amp;"."&amp; mergeValue(B24)&amp;"."&amp; mergeValue(C24)&amp;"."&amp; mergeValue(D24)&amp;"."&amp; mergeValue(E24)&amp;"."&amp; mergeValue(F24)&amp;"."&amp; mergeValue(G24)</f>
        <v>#NAME?</v>
      </c>
      <c r="M24" s="1071"/>
      <c r="N24" s="648"/>
      <c r="O24" s="765"/>
      <c r="P24" s="765"/>
      <c r="Q24" s="1095"/>
      <c r="R24" s="1228"/>
      <c r="S24" s="1229" t="s">
        <v>84</v>
      </c>
      <c r="T24" s="1228"/>
      <c r="U24" s="1229" t="s">
        <v>85</v>
      </c>
      <c r="V24" s="765"/>
      <c r="W24" s="1204" t="s">
        <v>655</v>
      </c>
      <c r="X24" s="1010" t="e">
        <f ca="1">strCheckDate(O25:V25)</f>
        <v>#NAME?</v>
      </c>
      <c r="Y24" s="831"/>
      <c r="Z24" s="831" t="str">
        <f t="shared" si="0"/>
        <v/>
      </c>
      <c r="AA24" s="831"/>
      <c r="AB24" s="831"/>
      <c r="AC24" s="831"/>
      <c r="AI24" s="1010"/>
      <c r="AJ24" s="1010"/>
    </row>
    <row r="25" spans="1:36" ht="11.25" hidden="1">
      <c r="A25" s="1233"/>
      <c r="B25" s="1233"/>
      <c r="C25" s="1233"/>
      <c r="D25" s="1233"/>
      <c r="E25" s="1233"/>
      <c r="F25" s="1233"/>
      <c r="G25" s="1017"/>
      <c r="H25" s="1017"/>
      <c r="I25" s="1233"/>
      <c r="J25" s="1233"/>
      <c r="K25" s="968"/>
      <c r="L25" s="802"/>
      <c r="M25" s="648"/>
      <c r="N25" s="648"/>
      <c r="O25" s="765"/>
      <c r="P25" s="765"/>
      <c r="Q25" s="771" t="str">
        <f>R24 &amp; "-" &amp; T24</f>
        <v>-</v>
      </c>
      <c r="R25" s="1228"/>
      <c r="S25" s="1229"/>
      <c r="T25" s="1228"/>
      <c r="U25" s="1229"/>
      <c r="V25" s="765"/>
      <c r="W25" s="1205"/>
      <c r="Y25" s="831"/>
      <c r="Z25" s="831" t="str">
        <f t="shared" si="0"/>
        <v/>
      </c>
      <c r="AA25" s="831"/>
      <c r="AB25" s="831"/>
      <c r="AC25" s="831"/>
      <c r="AI25" s="1010"/>
      <c r="AJ25" s="1010"/>
    </row>
    <row r="26" spans="1:36" ht="15" customHeight="1">
      <c r="A26" s="1233"/>
      <c r="B26" s="1233"/>
      <c r="C26" s="1233"/>
      <c r="D26" s="1233"/>
      <c r="E26" s="1233"/>
      <c r="F26" s="1233"/>
      <c r="G26" s="1028"/>
      <c r="H26" s="1017"/>
      <c r="I26" s="1233"/>
      <c r="J26" s="1233"/>
      <c r="K26" s="967"/>
      <c r="L26" s="690"/>
      <c r="M26" s="559" t="s">
        <v>25</v>
      </c>
      <c r="N26" s="1008"/>
      <c r="O26" s="1008"/>
      <c r="P26" s="1008"/>
      <c r="Q26" s="1008"/>
      <c r="R26" s="1008"/>
      <c r="S26" s="1008"/>
      <c r="T26" s="1008"/>
      <c r="U26" s="1008"/>
      <c r="V26" s="764"/>
      <c r="W26" s="1206"/>
      <c r="Y26" s="831"/>
      <c r="Z26" s="831" t="str">
        <f t="shared" si="0"/>
        <v>Добавить вид теплоносителя (параметры теплоносителя)</v>
      </c>
      <c r="AA26" s="831"/>
      <c r="AB26" s="831"/>
      <c r="AC26" s="831"/>
      <c r="AI26" s="1010"/>
      <c r="AJ26" s="1010"/>
    </row>
    <row r="27" spans="1:36" ht="15" customHeight="1">
      <c r="A27" s="1233"/>
      <c r="B27" s="1233"/>
      <c r="C27" s="1233"/>
      <c r="D27" s="1233"/>
      <c r="E27" s="1233"/>
      <c r="F27" s="1028"/>
      <c r="G27" s="1028"/>
      <c r="H27" s="1017"/>
      <c r="I27" s="1233"/>
      <c r="J27" s="1028"/>
      <c r="K27" s="967"/>
      <c r="L27" s="690"/>
      <c r="M27" s="558" t="s">
        <v>11</v>
      </c>
      <c r="N27" s="1008"/>
      <c r="O27" s="1008"/>
      <c r="P27" s="1008"/>
      <c r="Q27" s="1008"/>
      <c r="R27" s="1008"/>
      <c r="S27" s="1008"/>
      <c r="T27" s="1008"/>
      <c r="U27" s="1007"/>
      <c r="V27" s="1008"/>
      <c r="W27" s="667"/>
      <c r="Y27" s="831"/>
      <c r="Z27" s="831" t="str">
        <f t="shared" si="0"/>
        <v>Добавить группу потребителей</v>
      </c>
      <c r="AA27" s="831"/>
      <c r="AB27" s="831"/>
      <c r="AC27" s="831"/>
      <c r="AI27" s="1010"/>
      <c r="AJ27" s="1010"/>
    </row>
    <row r="28" spans="1:36" ht="15" customHeight="1">
      <c r="A28" s="1233"/>
      <c r="B28" s="1233"/>
      <c r="C28" s="1233"/>
      <c r="D28" s="1233"/>
      <c r="E28" s="966"/>
      <c r="F28" s="1028"/>
      <c r="G28" s="1028"/>
      <c r="H28" s="1028"/>
      <c r="I28" s="981"/>
      <c r="J28" s="996"/>
      <c r="K28" s="965"/>
      <c r="L28" s="690"/>
      <c r="M28" s="1003" t="s">
        <v>12</v>
      </c>
      <c r="N28" s="1008"/>
      <c r="O28" s="1008"/>
      <c r="P28" s="1008"/>
      <c r="Q28" s="1008"/>
      <c r="R28" s="1008"/>
      <c r="S28" s="1008"/>
      <c r="T28" s="1008"/>
      <c r="U28" s="1007"/>
      <c r="V28" s="1008"/>
      <c r="W28" s="667"/>
      <c r="Y28" s="831"/>
      <c r="Z28" s="831" t="str">
        <f t="shared" si="0"/>
        <v>Добавить схему подключения</v>
      </c>
      <c r="AA28" s="831"/>
      <c r="AB28" s="831"/>
      <c r="AC28" s="831"/>
      <c r="AI28" s="1010"/>
      <c r="AJ28" s="1010"/>
    </row>
    <row r="29" spans="1:36" ht="15" customHeight="1">
      <c r="A29" s="1233"/>
      <c r="B29" s="1233"/>
      <c r="C29" s="1233"/>
      <c r="D29" s="966"/>
      <c r="E29" s="966"/>
      <c r="F29" s="1028"/>
      <c r="G29" s="1028"/>
      <c r="H29" s="1028"/>
      <c r="I29" s="981"/>
      <c r="J29" s="996"/>
      <c r="K29" s="965"/>
      <c r="L29" s="690"/>
      <c r="M29" s="1002" t="s">
        <v>17</v>
      </c>
      <c r="N29" s="1008"/>
      <c r="O29" s="1008"/>
      <c r="P29" s="1008"/>
      <c r="Q29" s="1008"/>
      <c r="R29" s="1008"/>
      <c r="S29" s="1008"/>
      <c r="T29" s="1008"/>
      <c r="U29" s="1007"/>
      <c r="V29" s="1008"/>
      <c r="W29" s="667"/>
      <c r="Y29" s="831"/>
      <c r="Z29" s="831" t="str">
        <f t="shared" si="0"/>
        <v>Добавить источник тепловой энергии</v>
      </c>
      <c r="AA29" s="831"/>
      <c r="AB29" s="831"/>
      <c r="AC29" s="831"/>
      <c r="AI29" s="1010"/>
      <c r="AJ29" s="1010"/>
    </row>
    <row r="30" spans="1:36" ht="15" customHeight="1">
      <c r="A30" s="1233"/>
      <c r="B30" s="1233"/>
      <c r="C30" s="966"/>
      <c r="D30" s="966"/>
      <c r="E30" s="966"/>
      <c r="F30" s="966"/>
      <c r="G30" s="971"/>
      <c r="H30" s="981"/>
      <c r="I30" s="969"/>
      <c r="J30" s="996"/>
      <c r="K30" s="970"/>
      <c r="L30" s="690"/>
      <c r="M30" s="1001" t="s">
        <v>18</v>
      </c>
      <c r="N30" s="1008"/>
      <c r="O30" s="1008"/>
      <c r="P30" s="1008"/>
      <c r="Q30" s="1008"/>
      <c r="R30" s="1008"/>
      <c r="S30" s="1008"/>
      <c r="T30" s="1008"/>
      <c r="U30" s="1007"/>
      <c r="V30" s="1008"/>
      <c r="W30" s="667"/>
      <c r="Y30" s="831"/>
      <c r="Z30" s="831" t="str">
        <f t="shared" si="0"/>
        <v>Добавить наименование системы теплоснабжения</v>
      </c>
      <c r="AA30" s="831"/>
      <c r="AB30" s="831"/>
      <c r="AC30" s="831"/>
      <c r="AI30" s="1010"/>
      <c r="AJ30" s="1010"/>
    </row>
    <row r="31" spans="1:36" ht="15" customHeight="1">
      <c r="A31" s="1233"/>
      <c r="B31" s="966"/>
      <c r="C31" s="966"/>
      <c r="D31" s="966"/>
      <c r="E31" s="966"/>
      <c r="F31" s="966"/>
      <c r="G31" s="971"/>
      <c r="H31" s="981"/>
      <c r="I31" s="981"/>
      <c r="J31" s="996"/>
      <c r="K31" s="965"/>
      <c r="L31" s="690"/>
      <c r="M31" s="735" t="s">
        <v>19</v>
      </c>
      <c r="N31" s="1008"/>
      <c r="O31" s="1008"/>
      <c r="P31" s="1008"/>
      <c r="Q31" s="1008"/>
      <c r="R31" s="1008"/>
      <c r="S31" s="1008"/>
      <c r="T31" s="1008"/>
      <c r="U31" s="1007"/>
      <c r="V31" s="1008"/>
      <c r="W31" s="667"/>
      <c r="Y31" s="831"/>
      <c r="Z31" s="831" t="str">
        <f t="shared" si="0"/>
        <v>Добавить территорию действия тарифа</v>
      </c>
      <c r="AA31" s="831"/>
      <c r="AB31" s="831"/>
      <c r="AC31" s="831"/>
      <c r="AI31" s="1010"/>
      <c r="AJ31" s="1010"/>
    </row>
    <row r="32" spans="1:36" s="991" customFormat="1" ht="15" customHeight="1">
      <c r="L32" s="494"/>
      <c r="M32" s="738" t="s">
        <v>309</v>
      </c>
      <c r="N32" s="1008"/>
      <c r="O32" s="1008"/>
      <c r="P32" s="1008"/>
      <c r="Q32" s="1008"/>
      <c r="R32" s="1008"/>
      <c r="S32" s="1008"/>
      <c r="T32" s="1008"/>
      <c r="U32" s="1007"/>
      <c r="V32" s="1008"/>
      <c r="W32" s="667"/>
      <c r="X32" s="1012"/>
      <c r="Y32" s="1012"/>
      <c r="Z32" s="1012"/>
      <c r="AA32" s="1012"/>
      <c r="AB32" s="1012"/>
      <c r="AC32" s="1012"/>
      <c r="AD32" s="1012"/>
      <c r="AE32" s="1012"/>
      <c r="AF32" s="1012"/>
      <c r="AG32" s="1012"/>
      <c r="AH32" s="1012"/>
    </row>
    <row r="33" spans="1:34" ht="11.25">
      <c r="A33" s="992"/>
      <c r="B33" s="992"/>
      <c r="C33" s="992"/>
      <c r="D33" s="992"/>
      <c r="E33" s="992"/>
      <c r="F33" s="992"/>
      <c r="G33" s="992"/>
      <c r="H33" s="992"/>
      <c r="I33" s="992"/>
      <c r="J33" s="992"/>
      <c r="K33" s="992"/>
      <c r="X33" s="992"/>
      <c r="Y33" s="992"/>
      <c r="Z33" s="992"/>
      <c r="AA33" s="992"/>
      <c r="AB33" s="992"/>
      <c r="AC33" s="992"/>
      <c r="AD33" s="992"/>
      <c r="AE33" s="992"/>
      <c r="AF33" s="992"/>
      <c r="AG33" s="992"/>
      <c r="AH33" s="992"/>
    </row>
    <row r="34" spans="1:34" ht="90" customHeight="1">
      <c r="L34" s="1">
        <v>1</v>
      </c>
      <c r="M34" s="1197" t="s">
        <v>632</v>
      </c>
      <c r="N34" s="1197"/>
      <c r="O34" s="1197"/>
      <c r="P34" s="1197"/>
      <c r="Q34" s="1197"/>
      <c r="R34" s="1197"/>
      <c r="S34" s="1197"/>
      <c r="T34" s="1197"/>
      <c r="U34" s="1197"/>
      <c r="V34" s="1197"/>
      <c r="W34" s="1197"/>
    </row>
  </sheetData>
  <sheetProtection password="FA9C" sheet="1" objects="1" scenarios="1" formatColumns="0" formatRows="0"/>
  <dataConsolidate leftLabels="1"/>
  <mergeCells count="39">
    <mergeCell ref="L11:M11"/>
    <mergeCell ref="L5:T5"/>
    <mergeCell ref="O7:T7"/>
    <mergeCell ref="O8:T8"/>
    <mergeCell ref="O9:T9"/>
    <mergeCell ref="O10:T10"/>
    <mergeCell ref="O12:U12"/>
    <mergeCell ref="L13:V13"/>
    <mergeCell ref="W13:W16"/>
    <mergeCell ref="L14:L16"/>
    <mergeCell ref="M14:M16"/>
    <mergeCell ref="O14:T14"/>
    <mergeCell ref="U14:U16"/>
    <mergeCell ref="V14:V16"/>
    <mergeCell ref="O15:O16"/>
    <mergeCell ref="P15:Q15"/>
    <mergeCell ref="R15:T15"/>
    <mergeCell ref="S16:T16"/>
    <mergeCell ref="S17:T17"/>
    <mergeCell ref="A18:A31"/>
    <mergeCell ref="O18:V18"/>
    <mergeCell ref="B19:B30"/>
    <mergeCell ref="O19:V19"/>
    <mergeCell ref="C20:C29"/>
    <mergeCell ref="O20:V20"/>
    <mergeCell ref="D21:D28"/>
    <mergeCell ref="U24:U25"/>
    <mergeCell ref="W24:W26"/>
    <mergeCell ref="M34:W34"/>
    <mergeCell ref="O21:V21"/>
    <mergeCell ref="E22:E27"/>
    <mergeCell ref="I22:I27"/>
    <mergeCell ref="O22:V22"/>
    <mergeCell ref="F23:F26"/>
    <mergeCell ref="J23:J26"/>
    <mergeCell ref="O23:V23"/>
    <mergeCell ref="R24:R25"/>
    <mergeCell ref="S24:S25"/>
    <mergeCell ref="T24:T25"/>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WC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04 U393240 S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50</v>
      </c>
    </row>
    <row r="2" spans="1:20" ht="22.5">
      <c r="F2" s="1198" t="s">
        <v>491</v>
      </c>
      <c r="G2" s="1199"/>
      <c r="H2" s="1200"/>
      <c r="I2" s="642"/>
    </row>
    <row r="3" spans="1:20" ht="3" customHeight="1"/>
    <row r="4" spans="1:20" s="572" customFormat="1" ht="11.25">
      <c r="A4" s="592"/>
      <c r="B4" s="592"/>
      <c r="C4" s="592"/>
      <c r="D4" s="592"/>
      <c r="F4" s="1159" t="s">
        <v>454</v>
      </c>
      <c r="G4" s="1159"/>
      <c r="H4" s="1159"/>
      <c r="I4" s="1201"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1"/>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22.12.2020</v>
      </c>
      <c r="I7" s="583" t="s">
        <v>493</v>
      </c>
      <c r="J7" s="617"/>
      <c r="K7" s="592"/>
      <c r="L7" s="592"/>
      <c r="M7" s="592"/>
      <c r="N7" s="592"/>
      <c r="O7" s="592"/>
      <c r="P7" s="592"/>
      <c r="Q7" s="592"/>
      <c r="R7" s="592"/>
      <c r="S7" s="592"/>
      <c r="T7" s="592"/>
    </row>
    <row r="8" spans="1:20" s="572" customFormat="1" ht="45">
      <c r="A8" s="1202">
        <v>1</v>
      </c>
      <c r="B8" s="592"/>
      <c r="C8" s="592"/>
      <c r="D8" s="592"/>
      <c r="F8" s="618" t="e">
        <f ca="1">"2." &amp;mergeValue(A8)</f>
        <v>#NAME?</v>
      </c>
      <c r="G8" s="634" t="s">
        <v>494</v>
      </c>
      <c r="H8" s="606"/>
      <c r="I8" s="583" t="s">
        <v>590</v>
      </c>
      <c r="J8" s="617"/>
      <c r="K8" s="592"/>
      <c r="L8" s="592"/>
      <c r="M8" s="592"/>
      <c r="N8" s="592"/>
      <c r="O8" s="592"/>
      <c r="P8" s="592"/>
      <c r="Q8" s="592"/>
      <c r="R8" s="592"/>
      <c r="S8" s="592"/>
      <c r="T8" s="592"/>
    </row>
    <row r="9" spans="1:20" s="572" customFormat="1" ht="22.5">
      <c r="A9" s="1202"/>
      <c r="B9" s="592"/>
      <c r="C9" s="592"/>
      <c r="D9" s="592"/>
      <c r="F9" s="618" t="e">
        <f ca="1">"3." &amp;mergeValue(A9)</f>
        <v>#NAME?</v>
      </c>
      <c r="G9" s="634" t="s">
        <v>495</v>
      </c>
      <c r="H9" s="606"/>
      <c r="I9" s="583" t="s">
        <v>588</v>
      </c>
      <c r="J9" s="617"/>
      <c r="K9" s="592"/>
      <c r="L9" s="592"/>
      <c r="M9" s="592"/>
      <c r="N9" s="592"/>
      <c r="O9" s="592"/>
      <c r="P9" s="592"/>
      <c r="Q9" s="592"/>
      <c r="R9" s="592"/>
      <c r="S9" s="592"/>
      <c r="T9" s="592"/>
    </row>
    <row r="10" spans="1:20" s="572" customFormat="1" ht="22.5">
      <c r="A10" s="1202"/>
      <c r="B10" s="592"/>
      <c r="C10" s="592"/>
      <c r="D10" s="592"/>
      <c r="F10" s="618" t="e">
        <f ca="1">"4."&amp;mergeValue(A10)</f>
        <v>#NAME?</v>
      </c>
      <c r="G10" s="634" t="s">
        <v>496</v>
      </c>
      <c r="H10" s="607" t="s">
        <v>458</v>
      </c>
      <c r="I10" s="583"/>
      <c r="J10" s="617"/>
      <c r="K10" s="592"/>
      <c r="L10" s="592"/>
      <c r="M10" s="592"/>
      <c r="N10" s="592"/>
      <c r="O10" s="592"/>
      <c r="P10" s="592"/>
      <c r="Q10" s="592"/>
      <c r="R10" s="592"/>
      <c r="S10" s="592"/>
      <c r="T10" s="592"/>
    </row>
    <row r="11" spans="1:20" s="572" customFormat="1" ht="18.75">
      <c r="A11" s="1202"/>
      <c r="B11" s="1202">
        <v>1</v>
      </c>
      <c r="C11" s="625"/>
      <c r="D11" s="625"/>
      <c r="F11" s="618" t="e">
        <f ca="1">"4."&amp;mergeValue(A11) &amp;"."&amp;mergeValue(B11)</f>
        <v>#NAME?</v>
      </c>
      <c r="G11" s="613" t="s">
        <v>592</v>
      </c>
      <c r="H11" s="606" t="str">
        <f>IF(region_name="","",region_name)</f>
        <v>Республика Татарстан</v>
      </c>
      <c r="I11" s="583" t="s">
        <v>499</v>
      </c>
      <c r="J11" s="617"/>
      <c r="K11" s="592"/>
      <c r="L11" s="592"/>
      <c r="M11" s="592"/>
      <c r="N11" s="592"/>
      <c r="O11" s="592"/>
      <c r="P11" s="592"/>
      <c r="Q11" s="592"/>
      <c r="R11" s="592"/>
      <c r="S11" s="592"/>
      <c r="T11" s="592"/>
    </row>
    <row r="12" spans="1:20" s="572" customFormat="1" ht="22.5">
      <c r="A12" s="1202"/>
      <c r="B12" s="1202"/>
      <c r="C12" s="1202">
        <v>1</v>
      </c>
      <c r="D12" s="625"/>
      <c r="F12" s="618" t="e">
        <f ca="1">"4."&amp;mergeValue(A12) &amp;"."&amp;mergeValue(B12)&amp;"."&amp;mergeValue(C12)</f>
        <v>#NAME?</v>
      </c>
      <c r="G12" s="624" t="s">
        <v>497</v>
      </c>
      <c r="H12" s="606"/>
      <c r="I12" s="583" t="s">
        <v>500</v>
      </c>
      <c r="J12" s="617"/>
      <c r="K12" s="592"/>
      <c r="L12" s="592"/>
      <c r="M12" s="592"/>
      <c r="N12" s="592"/>
      <c r="O12" s="592"/>
      <c r="P12" s="592"/>
      <c r="Q12" s="592"/>
      <c r="R12" s="592"/>
      <c r="S12" s="592"/>
      <c r="T12" s="592"/>
    </row>
    <row r="13" spans="1:20" s="572" customFormat="1" ht="39" customHeight="1">
      <c r="A13" s="1202"/>
      <c r="B13" s="1202"/>
      <c r="C13" s="1202"/>
      <c r="D13" s="625">
        <v>1</v>
      </c>
      <c r="F13" s="618" t="e">
        <f ca="1">"4."&amp;mergeValue(A13) &amp;"."&amp;mergeValue(B13)&amp;"."&amp;mergeValue(C13)&amp;"."&amp;mergeValue(D13)</f>
        <v>#NAME?</v>
      </c>
      <c r="G13" s="635" t="s">
        <v>498</v>
      </c>
      <c r="H13" s="606"/>
      <c r="I13" s="1203" t="s">
        <v>591</v>
      </c>
      <c r="J13" s="617"/>
      <c r="K13" s="592"/>
      <c r="L13" s="592"/>
      <c r="M13" s="592"/>
      <c r="N13" s="592"/>
      <c r="O13" s="592"/>
      <c r="P13" s="592"/>
      <c r="Q13" s="592"/>
      <c r="R13" s="592"/>
      <c r="S13" s="592"/>
      <c r="T13" s="592"/>
    </row>
    <row r="14" spans="1:20" s="572" customFormat="1" ht="18.75">
      <c r="A14" s="1202"/>
      <c r="B14" s="1202"/>
      <c r="C14" s="1202"/>
      <c r="D14" s="625"/>
      <c r="F14" s="621"/>
      <c r="G14" s="552" t="s">
        <v>4</v>
      </c>
      <c r="H14" s="626"/>
      <c r="I14" s="1203"/>
      <c r="J14" s="617"/>
      <c r="K14" s="592"/>
      <c r="L14" s="592"/>
      <c r="M14" s="592"/>
      <c r="N14" s="592"/>
      <c r="O14" s="592"/>
      <c r="P14" s="592"/>
      <c r="Q14" s="592"/>
      <c r="R14" s="592"/>
      <c r="S14" s="592"/>
      <c r="T14" s="592"/>
    </row>
    <row r="15" spans="1:20" s="572" customFormat="1" ht="18.75">
      <c r="A15" s="1202"/>
      <c r="B15" s="1202"/>
      <c r="C15" s="625"/>
      <c r="D15" s="625"/>
      <c r="F15" s="636"/>
      <c r="G15" s="579" t="s">
        <v>403</v>
      </c>
      <c r="H15" s="637"/>
      <c r="I15" s="638"/>
      <c r="J15" s="617"/>
      <c r="K15" s="592"/>
      <c r="L15" s="592"/>
      <c r="M15" s="592"/>
      <c r="N15" s="592"/>
      <c r="O15" s="592"/>
      <c r="P15" s="592"/>
      <c r="Q15" s="592"/>
      <c r="R15" s="592"/>
      <c r="S15" s="592"/>
      <c r="T15" s="592"/>
    </row>
    <row r="16" spans="1:20" s="572" customFormat="1" ht="18.75">
      <c r="A16" s="1202"/>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7" t="s">
        <v>593</v>
      </c>
      <c r="H19" s="1197"/>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34" width="10.5703125" style="587"/>
    <col min="35" max="256" width="10.5703125" style="525"/>
    <col min="257" max="264" width="0" style="525" hidden="1" customWidth="1"/>
    <col min="265" max="265" width="3.7109375" style="525" customWidth="1"/>
    <col min="266" max="266" width="3.85546875" style="525" customWidth="1"/>
    <col min="267" max="267" width="3.7109375" style="525" customWidth="1"/>
    <col min="268" max="268" width="12.7109375" style="525" customWidth="1"/>
    <col min="269" max="269" width="52.7109375" style="525" customWidth="1"/>
    <col min="270" max="273" width="0" style="525" hidden="1" customWidth="1"/>
    <col min="274" max="274" width="12.28515625" style="525" customWidth="1"/>
    <col min="275" max="275" width="6.42578125" style="525" customWidth="1"/>
    <col min="276" max="276" width="12.28515625" style="525" customWidth="1"/>
    <col min="277" max="277" width="0" style="525" hidden="1" customWidth="1"/>
    <col min="278" max="278" width="3.7109375" style="525" customWidth="1"/>
    <col min="279" max="279" width="11.140625" style="525" bestFit="1" customWidth="1"/>
    <col min="280" max="281" width="10.5703125" style="525"/>
    <col min="282" max="282" width="11.140625" style="525" customWidth="1"/>
    <col min="283" max="512" width="10.5703125" style="525"/>
    <col min="513" max="520" width="0" style="525" hidden="1" customWidth="1"/>
    <col min="521" max="521" width="3.7109375" style="525" customWidth="1"/>
    <col min="522" max="522" width="3.85546875" style="525" customWidth="1"/>
    <col min="523" max="523" width="3.7109375" style="525" customWidth="1"/>
    <col min="524" max="524" width="12.7109375" style="525" customWidth="1"/>
    <col min="525" max="525" width="52.7109375" style="525" customWidth="1"/>
    <col min="526" max="529" width="0" style="525" hidden="1" customWidth="1"/>
    <col min="530" max="530" width="12.28515625" style="525" customWidth="1"/>
    <col min="531" max="531" width="6.42578125" style="525" customWidth="1"/>
    <col min="532" max="532" width="12.28515625" style="525" customWidth="1"/>
    <col min="533" max="533" width="0" style="525" hidden="1" customWidth="1"/>
    <col min="534" max="534" width="3.7109375" style="525" customWidth="1"/>
    <col min="535" max="535" width="11.140625" style="525" bestFit="1" customWidth="1"/>
    <col min="536" max="537" width="10.5703125" style="525"/>
    <col min="538" max="538" width="11.140625" style="525" customWidth="1"/>
    <col min="539" max="768" width="10.5703125" style="525"/>
    <col min="769" max="776" width="0" style="525" hidden="1" customWidth="1"/>
    <col min="777" max="777" width="3.7109375" style="525" customWidth="1"/>
    <col min="778" max="778" width="3.85546875" style="525" customWidth="1"/>
    <col min="779" max="779" width="3.7109375" style="525" customWidth="1"/>
    <col min="780" max="780" width="12.7109375" style="525" customWidth="1"/>
    <col min="781" max="781" width="52.7109375" style="525" customWidth="1"/>
    <col min="782" max="785" width="0" style="525" hidden="1" customWidth="1"/>
    <col min="786" max="786" width="12.28515625" style="525" customWidth="1"/>
    <col min="787" max="787" width="6.42578125" style="525" customWidth="1"/>
    <col min="788" max="788" width="12.28515625" style="525" customWidth="1"/>
    <col min="789" max="789" width="0" style="525" hidden="1" customWidth="1"/>
    <col min="790" max="790" width="3.7109375" style="525" customWidth="1"/>
    <col min="791" max="791" width="11.140625" style="525" bestFit="1" customWidth="1"/>
    <col min="792" max="793" width="10.5703125" style="525"/>
    <col min="794" max="794" width="11.140625" style="525" customWidth="1"/>
    <col min="795" max="1024" width="10.5703125" style="525"/>
    <col min="1025" max="1032" width="0" style="525" hidden="1" customWidth="1"/>
    <col min="1033" max="1033" width="3.7109375" style="525" customWidth="1"/>
    <col min="1034" max="1034" width="3.85546875" style="525" customWidth="1"/>
    <col min="1035" max="1035" width="3.7109375" style="525" customWidth="1"/>
    <col min="1036" max="1036" width="12.7109375" style="525" customWidth="1"/>
    <col min="1037" max="1037" width="52.7109375" style="525" customWidth="1"/>
    <col min="1038" max="1041" width="0" style="525" hidden="1" customWidth="1"/>
    <col min="1042" max="1042" width="12.28515625" style="525" customWidth="1"/>
    <col min="1043" max="1043" width="6.42578125" style="525" customWidth="1"/>
    <col min="1044" max="1044" width="12.28515625" style="525" customWidth="1"/>
    <col min="1045" max="1045" width="0" style="525" hidden="1" customWidth="1"/>
    <col min="1046" max="1046" width="3.7109375" style="525" customWidth="1"/>
    <col min="1047" max="1047" width="11.140625" style="525" bestFit="1" customWidth="1"/>
    <col min="1048" max="1049" width="10.5703125" style="525"/>
    <col min="1050" max="1050" width="11.140625" style="525" customWidth="1"/>
    <col min="1051" max="1280" width="10.5703125" style="525"/>
    <col min="1281" max="1288" width="0" style="525" hidden="1" customWidth="1"/>
    <col min="1289" max="1289" width="3.7109375" style="525" customWidth="1"/>
    <col min="1290" max="1290" width="3.85546875" style="525" customWidth="1"/>
    <col min="1291" max="1291" width="3.7109375" style="525" customWidth="1"/>
    <col min="1292" max="1292" width="12.7109375" style="525" customWidth="1"/>
    <col min="1293" max="1293" width="52.7109375" style="525" customWidth="1"/>
    <col min="1294" max="1297" width="0" style="525" hidden="1" customWidth="1"/>
    <col min="1298" max="1298" width="12.28515625" style="525" customWidth="1"/>
    <col min="1299" max="1299" width="6.42578125" style="525" customWidth="1"/>
    <col min="1300" max="1300" width="12.28515625" style="525" customWidth="1"/>
    <col min="1301" max="1301" width="0" style="525" hidden="1" customWidth="1"/>
    <col min="1302" max="1302" width="3.7109375" style="525" customWidth="1"/>
    <col min="1303" max="1303" width="11.140625" style="525" bestFit="1" customWidth="1"/>
    <col min="1304" max="1305" width="10.5703125" style="525"/>
    <col min="1306" max="1306" width="11.140625" style="525" customWidth="1"/>
    <col min="1307" max="1536" width="10.5703125" style="525"/>
    <col min="1537" max="1544" width="0" style="525" hidden="1" customWidth="1"/>
    <col min="1545" max="1545" width="3.7109375" style="525" customWidth="1"/>
    <col min="1546" max="1546" width="3.85546875" style="525" customWidth="1"/>
    <col min="1547" max="1547" width="3.7109375" style="525" customWidth="1"/>
    <col min="1548" max="1548" width="12.7109375" style="525" customWidth="1"/>
    <col min="1549" max="1549" width="52.7109375" style="525" customWidth="1"/>
    <col min="1550" max="1553" width="0" style="525" hidden="1" customWidth="1"/>
    <col min="1554" max="1554" width="12.28515625" style="525" customWidth="1"/>
    <col min="1555" max="1555" width="6.42578125" style="525" customWidth="1"/>
    <col min="1556" max="1556" width="12.28515625" style="525" customWidth="1"/>
    <col min="1557" max="1557" width="0" style="525" hidden="1" customWidth="1"/>
    <col min="1558" max="1558" width="3.7109375" style="525" customWidth="1"/>
    <col min="1559" max="1559" width="11.140625" style="525" bestFit="1" customWidth="1"/>
    <col min="1560" max="1561" width="10.5703125" style="525"/>
    <col min="1562" max="1562" width="11.140625" style="525" customWidth="1"/>
    <col min="1563" max="1792" width="10.5703125" style="525"/>
    <col min="1793" max="1800" width="0" style="525" hidden="1" customWidth="1"/>
    <col min="1801" max="1801" width="3.7109375" style="525" customWidth="1"/>
    <col min="1802" max="1802" width="3.85546875" style="525" customWidth="1"/>
    <col min="1803" max="1803" width="3.7109375" style="525" customWidth="1"/>
    <col min="1804" max="1804" width="12.7109375" style="525" customWidth="1"/>
    <col min="1805" max="1805" width="52.7109375" style="525" customWidth="1"/>
    <col min="1806" max="1809" width="0" style="525" hidden="1" customWidth="1"/>
    <col min="1810" max="1810" width="12.28515625" style="525" customWidth="1"/>
    <col min="1811" max="1811" width="6.42578125" style="525" customWidth="1"/>
    <col min="1812" max="1812" width="12.28515625" style="525" customWidth="1"/>
    <col min="1813" max="1813" width="0" style="525" hidden="1" customWidth="1"/>
    <col min="1814" max="1814" width="3.7109375" style="525" customWidth="1"/>
    <col min="1815" max="1815" width="11.140625" style="525" bestFit="1" customWidth="1"/>
    <col min="1816" max="1817" width="10.5703125" style="525"/>
    <col min="1818" max="1818" width="11.140625" style="525" customWidth="1"/>
    <col min="1819" max="2048" width="10.5703125" style="525"/>
    <col min="2049" max="2056" width="0" style="525" hidden="1" customWidth="1"/>
    <col min="2057" max="2057" width="3.7109375" style="525" customWidth="1"/>
    <col min="2058" max="2058" width="3.85546875" style="525" customWidth="1"/>
    <col min="2059" max="2059" width="3.7109375" style="525" customWidth="1"/>
    <col min="2060" max="2060" width="12.7109375" style="525" customWidth="1"/>
    <col min="2061" max="2061" width="52.7109375" style="525" customWidth="1"/>
    <col min="2062" max="2065" width="0" style="525" hidden="1" customWidth="1"/>
    <col min="2066" max="2066" width="12.28515625" style="525" customWidth="1"/>
    <col min="2067" max="2067" width="6.42578125" style="525" customWidth="1"/>
    <col min="2068" max="2068" width="12.28515625" style="525" customWidth="1"/>
    <col min="2069" max="2069" width="0" style="525" hidden="1" customWidth="1"/>
    <col min="2070" max="2070" width="3.7109375" style="525" customWidth="1"/>
    <col min="2071" max="2071" width="11.140625" style="525" bestFit="1" customWidth="1"/>
    <col min="2072" max="2073" width="10.5703125" style="525"/>
    <col min="2074" max="2074" width="11.140625" style="525" customWidth="1"/>
    <col min="2075" max="2304" width="10.5703125" style="525"/>
    <col min="2305" max="2312" width="0" style="525" hidden="1" customWidth="1"/>
    <col min="2313" max="2313" width="3.7109375" style="525" customWidth="1"/>
    <col min="2314" max="2314" width="3.85546875" style="525" customWidth="1"/>
    <col min="2315" max="2315" width="3.7109375" style="525" customWidth="1"/>
    <col min="2316" max="2316" width="12.7109375" style="525" customWidth="1"/>
    <col min="2317" max="2317" width="52.7109375" style="525" customWidth="1"/>
    <col min="2318" max="2321" width="0" style="525" hidden="1" customWidth="1"/>
    <col min="2322" max="2322" width="12.28515625" style="525" customWidth="1"/>
    <col min="2323" max="2323" width="6.42578125" style="525" customWidth="1"/>
    <col min="2324" max="2324" width="12.28515625" style="525" customWidth="1"/>
    <col min="2325" max="2325" width="0" style="525" hidden="1" customWidth="1"/>
    <col min="2326" max="2326" width="3.7109375" style="525" customWidth="1"/>
    <col min="2327" max="2327" width="11.140625" style="525" bestFit="1" customWidth="1"/>
    <col min="2328" max="2329" width="10.5703125" style="525"/>
    <col min="2330" max="2330" width="11.140625" style="525" customWidth="1"/>
    <col min="2331" max="2560" width="10.5703125" style="525"/>
    <col min="2561" max="2568" width="0" style="525" hidden="1" customWidth="1"/>
    <col min="2569" max="2569" width="3.7109375" style="525" customWidth="1"/>
    <col min="2570" max="2570" width="3.85546875" style="525" customWidth="1"/>
    <col min="2571" max="2571" width="3.7109375" style="525" customWidth="1"/>
    <col min="2572" max="2572" width="12.7109375" style="525" customWidth="1"/>
    <col min="2573" max="2573" width="52.7109375" style="525" customWidth="1"/>
    <col min="2574" max="2577" width="0" style="525" hidden="1" customWidth="1"/>
    <col min="2578" max="2578" width="12.28515625" style="525" customWidth="1"/>
    <col min="2579" max="2579" width="6.42578125" style="525" customWidth="1"/>
    <col min="2580" max="2580" width="12.28515625" style="525" customWidth="1"/>
    <col min="2581" max="2581" width="0" style="525" hidden="1" customWidth="1"/>
    <col min="2582" max="2582" width="3.7109375" style="525" customWidth="1"/>
    <col min="2583" max="2583" width="11.140625" style="525" bestFit="1" customWidth="1"/>
    <col min="2584" max="2585" width="10.5703125" style="525"/>
    <col min="2586" max="2586" width="11.140625" style="525" customWidth="1"/>
    <col min="2587" max="2816" width="10.5703125" style="525"/>
    <col min="2817" max="2824" width="0" style="525" hidden="1" customWidth="1"/>
    <col min="2825" max="2825" width="3.7109375" style="525" customWidth="1"/>
    <col min="2826" max="2826" width="3.85546875" style="525" customWidth="1"/>
    <col min="2827" max="2827" width="3.7109375" style="525" customWidth="1"/>
    <col min="2828" max="2828" width="12.7109375" style="525" customWidth="1"/>
    <col min="2829" max="2829" width="52.7109375" style="525" customWidth="1"/>
    <col min="2830" max="2833" width="0" style="525" hidden="1" customWidth="1"/>
    <col min="2834" max="2834" width="12.28515625" style="525" customWidth="1"/>
    <col min="2835" max="2835" width="6.42578125" style="525" customWidth="1"/>
    <col min="2836" max="2836" width="12.28515625" style="525" customWidth="1"/>
    <col min="2837" max="2837" width="0" style="525" hidden="1" customWidth="1"/>
    <col min="2838" max="2838" width="3.7109375" style="525" customWidth="1"/>
    <col min="2839" max="2839" width="11.140625" style="525" bestFit="1" customWidth="1"/>
    <col min="2840" max="2841" width="10.5703125" style="525"/>
    <col min="2842" max="2842" width="11.140625" style="525" customWidth="1"/>
    <col min="2843" max="3072" width="10.5703125" style="525"/>
    <col min="3073" max="3080" width="0" style="525" hidden="1" customWidth="1"/>
    <col min="3081" max="3081" width="3.7109375" style="525" customWidth="1"/>
    <col min="3082" max="3082" width="3.85546875" style="525" customWidth="1"/>
    <col min="3083" max="3083" width="3.7109375" style="525" customWidth="1"/>
    <col min="3084" max="3084" width="12.7109375" style="525" customWidth="1"/>
    <col min="3085" max="3085" width="52.7109375" style="525" customWidth="1"/>
    <col min="3086" max="3089" width="0" style="525" hidden="1" customWidth="1"/>
    <col min="3090" max="3090" width="12.28515625" style="525" customWidth="1"/>
    <col min="3091" max="3091" width="6.42578125" style="525" customWidth="1"/>
    <col min="3092" max="3092" width="12.28515625" style="525" customWidth="1"/>
    <col min="3093" max="3093" width="0" style="525" hidden="1" customWidth="1"/>
    <col min="3094" max="3094" width="3.7109375" style="525" customWidth="1"/>
    <col min="3095" max="3095" width="11.140625" style="525" bestFit="1" customWidth="1"/>
    <col min="3096" max="3097" width="10.5703125" style="525"/>
    <col min="3098" max="3098" width="11.140625" style="525" customWidth="1"/>
    <col min="3099" max="3328" width="10.5703125" style="525"/>
    <col min="3329" max="3336" width="0" style="525" hidden="1" customWidth="1"/>
    <col min="3337" max="3337" width="3.7109375" style="525" customWidth="1"/>
    <col min="3338" max="3338" width="3.85546875" style="525" customWidth="1"/>
    <col min="3339" max="3339" width="3.7109375" style="525" customWidth="1"/>
    <col min="3340" max="3340" width="12.7109375" style="525" customWidth="1"/>
    <col min="3341" max="3341" width="52.7109375" style="525" customWidth="1"/>
    <col min="3342" max="3345" width="0" style="525" hidden="1" customWidth="1"/>
    <col min="3346" max="3346" width="12.28515625" style="525" customWidth="1"/>
    <col min="3347" max="3347" width="6.42578125" style="525" customWidth="1"/>
    <col min="3348" max="3348" width="12.28515625" style="525" customWidth="1"/>
    <col min="3349" max="3349" width="0" style="525" hidden="1" customWidth="1"/>
    <col min="3350" max="3350" width="3.7109375" style="525" customWidth="1"/>
    <col min="3351" max="3351" width="11.140625" style="525" bestFit="1" customWidth="1"/>
    <col min="3352" max="3353" width="10.5703125" style="525"/>
    <col min="3354" max="3354" width="11.140625" style="525" customWidth="1"/>
    <col min="3355" max="3584" width="10.5703125" style="525"/>
    <col min="3585" max="3592" width="0" style="525" hidden="1" customWidth="1"/>
    <col min="3593" max="3593" width="3.7109375" style="525" customWidth="1"/>
    <col min="3594" max="3594" width="3.85546875" style="525" customWidth="1"/>
    <col min="3595" max="3595" width="3.7109375" style="525" customWidth="1"/>
    <col min="3596" max="3596" width="12.7109375" style="525" customWidth="1"/>
    <col min="3597" max="3597" width="52.7109375" style="525" customWidth="1"/>
    <col min="3598" max="3601" width="0" style="525" hidden="1" customWidth="1"/>
    <col min="3602" max="3602" width="12.28515625" style="525" customWidth="1"/>
    <col min="3603" max="3603" width="6.42578125" style="525" customWidth="1"/>
    <col min="3604" max="3604" width="12.28515625" style="525" customWidth="1"/>
    <col min="3605" max="3605" width="0" style="525" hidden="1" customWidth="1"/>
    <col min="3606" max="3606" width="3.7109375" style="525" customWidth="1"/>
    <col min="3607" max="3607" width="11.140625" style="525" bestFit="1" customWidth="1"/>
    <col min="3608" max="3609" width="10.5703125" style="525"/>
    <col min="3610" max="3610" width="11.140625" style="525" customWidth="1"/>
    <col min="3611" max="3840" width="10.5703125" style="525"/>
    <col min="3841" max="3848" width="0" style="525" hidden="1" customWidth="1"/>
    <col min="3849" max="3849" width="3.7109375" style="525" customWidth="1"/>
    <col min="3850" max="3850" width="3.85546875" style="525" customWidth="1"/>
    <col min="3851" max="3851" width="3.7109375" style="525" customWidth="1"/>
    <col min="3852" max="3852" width="12.7109375" style="525" customWidth="1"/>
    <col min="3853" max="3853" width="52.7109375" style="525" customWidth="1"/>
    <col min="3854" max="3857" width="0" style="525" hidden="1" customWidth="1"/>
    <col min="3858" max="3858" width="12.28515625" style="525" customWidth="1"/>
    <col min="3859" max="3859" width="6.42578125" style="525" customWidth="1"/>
    <col min="3860" max="3860" width="12.28515625" style="525" customWidth="1"/>
    <col min="3861" max="3861" width="0" style="525" hidden="1" customWidth="1"/>
    <col min="3862" max="3862" width="3.7109375" style="525" customWidth="1"/>
    <col min="3863" max="3863" width="11.140625" style="525" bestFit="1" customWidth="1"/>
    <col min="3864" max="3865" width="10.5703125" style="525"/>
    <col min="3866" max="3866" width="11.140625" style="525" customWidth="1"/>
    <col min="3867" max="4096" width="10.5703125" style="525"/>
    <col min="4097" max="4104" width="0" style="525" hidden="1" customWidth="1"/>
    <col min="4105" max="4105" width="3.7109375" style="525" customWidth="1"/>
    <col min="4106" max="4106" width="3.85546875" style="525" customWidth="1"/>
    <col min="4107" max="4107" width="3.7109375" style="525" customWidth="1"/>
    <col min="4108" max="4108" width="12.7109375" style="525" customWidth="1"/>
    <col min="4109" max="4109" width="52.7109375" style="525" customWidth="1"/>
    <col min="4110" max="4113" width="0" style="525" hidden="1" customWidth="1"/>
    <col min="4114" max="4114" width="12.28515625" style="525" customWidth="1"/>
    <col min="4115" max="4115" width="6.42578125" style="525" customWidth="1"/>
    <col min="4116" max="4116" width="12.28515625" style="525" customWidth="1"/>
    <col min="4117" max="4117" width="0" style="525" hidden="1" customWidth="1"/>
    <col min="4118" max="4118" width="3.7109375" style="525" customWidth="1"/>
    <col min="4119" max="4119" width="11.140625" style="525" bestFit="1" customWidth="1"/>
    <col min="4120" max="4121" width="10.5703125" style="525"/>
    <col min="4122" max="4122" width="11.140625" style="525" customWidth="1"/>
    <col min="4123" max="4352" width="10.5703125" style="525"/>
    <col min="4353" max="4360" width="0" style="525" hidden="1" customWidth="1"/>
    <col min="4361" max="4361" width="3.7109375" style="525" customWidth="1"/>
    <col min="4362" max="4362" width="3.85546875" style="525" customWidth="1"/>
    <col min="4363" max="4363" width="3.7109375" style="525" customWidth="1"/>
    <col min="4364" max="4364" width="12.7109375" style="525" customWidth="1"/>
    <col min="4365" max="4365" width="52.7109375" style="525" customWidth="1"/>
    <col min="4366" max="4369" width="0" style="525" hidden="1" customWidth="1"/>
    <col min="4370" max="4370" width="12.28515625" style="525" customWidth="1"/>
    <col min="4371" max="4371" width="6.42578125" style="525" customWidth="1"/>
    <col min="4372" max="4372" width="12.28515625" style="525" customWidth="1"/>
    <col min="4373" max="4373" width="0" style="525" hidden="1" customWidth="1"/>
    <col min="4374" max="4374" width="3.7109375" style="525" customWidth="1"/>
    <col min="4375" max="4375" width="11.140625" style="525" bestFit="1" customWidth="1"/>
    <col min="4376" max="4377" width="10.5703125" style="525"/>
    <col min="4378" max="4378" width="11.140625" style="525" customWidth="1"/>
    <col min="4379" max="4608" width="10.5703125" style="525"/>
    <col min="4609" max="4616" width="0" style="525" hidden="1" customWidth="1"/>
    <col min="4617" max="4617" width="3.7109375" style="525" customWidth="1"/>
    <col min="4618" max="4618" width="3.85546875" style="525" customWidth="1"/>
    <col min="4619" max="4619" width="3.7109375" style="525" customWidth="1"/>
    <col min="4620" max="4620" width="12.7109375" style="525" customWidth="1"/>
    <col min="4621" max="4621" width="52.7109375" style="525" customWidth="1"/>
    <col min="4622" max="4625" width="0" style="525" hidden="1" customWidth="1"/>
    <col min="4626" max="4626" width="12.28515625" style="525" customWidth="1"/>
    <col min="4627" max="4627" width="6.42578125" style="525" customWidth="1"/>
    <col min="4628" max="4628" width="12.28515625" style="525" customWidth="1"/>
    <col min="4629" max="4629" width="0" style="525" hidden="1" customWidth="1"/>
    <col min="4630" max="4630" width="3.7109375" style="525" customWidth="1"/>
    <col min="4631" max="4631" width="11.140625" style="525" bestFit="1" customWidth="1"/>
    <col min="4632" max="4633" width="10.5703125" style="525"/>
    <col min="4634" max="4634" width="11.140625" style="525" customWidth="1"/>
    <col min="4635" max="4864" width="10.5703125" style="525"/>
    <col min="4865" max="4872" width="0" style="525" hidden="1" customWidth="1"/>
    <col min="4873" max="4873" width="3.7109375" style="525" customWidth="1"/>
    <col min="4874" max="4874" width="3.85546875" style="525" customWidth="1"/>
    <col min="4875" max="4875" width="3.7109375" style="525" customWidth="1"/>
    <col min="4876" max="4876" width="12.7109375" style="525" customWidth="1"/>
    <col min="4877" max="4877" width="52.7109375" style="525" customWidth="1"/>
    <col min="4878" max="4881" width="0" style="525" hidden="1" customWidth="1"/>
    <col min="4882" max="4882" width="12.28515625" style="525" customWidth="1"/>
    <col min="4883" max="4883" width="6.42578125" style="525" customWidth="1"/>
    <col min="4884" max="4884" width="12.28515625" style="525" customWidth="1"/>
    <col min="4885" max="4885" width="0" style="525" hidden="1" customWidth="1"/>
    <col min="4886" max="4886" width="3.7109375" style="525" customWidth="1"/>
    <col min="4887" max="4887" width="11.140625" style="525" bestFit="1" customWidth="1"/>
    <col min="4888" max="4889" width="10.5703125" style="525"/>
    <col min="4890" max="4890" width="11.140625" style="525" customWidth="1"/>
    <col min="4891" max="5120" width="10.5703125" style="525"/>
    <col min="5121" max="5128" width="0" style="525" hidden="1" customWidth="1"/>
    <col min="5129" max="5129" width="3.7109375" style="525" customWidth="1"/>
    <col min="5130" max="5130" width="3.85546875" style="525" customWidth="1"/>
    <col min="5131" max="5131" width="3.7109375" style="525" customWidth="1"/>
    <col min="5132" max="5132" width="12.7109375" style="525" customWidth="1"/>
    <col min="5133" max="5133" width="52.7109375" style="525" customWidth="1"/>
    <col min="5134" max="5137" width="0" style="525" hidden="1" customWidth="1"/>
    <col min="5138" max="5138" width="12.28515625" style="525" customWidth="1"/>
    <col min="5139" max="5139" width="6.42578125" style="525" customWidth="1"/>
    <col min="5140" max="5140" width="12.28515625" style="525" customWidth="1"/>
    <col min="5141" max="5141" width="0" style="525" hidden="1" customWidth="1"/>
    <col min="5142" max="5142" width="3.7109375" style="525" customWidth="1"/>
    <col min="5143" max="5143" width="11.140625" style="525" bestFit="1" customWidth="1"/>
    <col min="5144" max="5145" width="10.5703125" style="525"/>
    <col min="5146" max="5146" width="11.140625" style="525" customWidth="1"/>
    <col min="5147" max="5376" width="10.5703125" style="525"/>
    <col min="5377" max="5384" width="0" style="525" hidden="1" customWidth="1"/>
    <col min="5385" max="5385" width="3.7109375" style="525" customWidth="1"/>
    <col min="5386" max="5386" width="3.85546875" style="525" customWidth="1"/>
    <col min="5387" max="5387" width="3.7109375" style="525" customWidth="1"/>
    <col min="5388" max="5388" width="12.7109375" style="525" customWidth="1"/>
    <col min="5389" max="5389" width="52.7109375" style="525" customWidth="1"/>
    <col min="5390" max="5393" width="0" style="525" hidden="1" customWidth="1"/>
    <col min="5394" max="5394" width="12.28515625" style="525" customWidth="1"/>
    <col min="5395" max="5395" width="6.42578125" style="525" customWidth="1"/>
    <col min="5396" max="5396" width="12.28515625" style="525" customWidth="1"/>
    <col min="5397" max="5397" width="0" style="525" hidden="1" customWidth="1"/>
    <col min="5398" max="5398" width="3.7109375" style="525" customWidth="1"/>
    <col min="5399" max="5399" width="11.140625" style="525" bestFit="1" customWidth="1"/>
    <col min="5400" max="5401" width="10.5703125" style="525"/>
    <col min="5402" max="5402" width="11.140625" style="525" customWidth="1"/>
    <col min="5403" max="5632" width="10.5703125" style="525"/>
    <col min="5633" max="5640" width="0" style="525" hidden="1" customWidth="1"/>
    <col min="5641" max="5641" width="3.7109375" style="525" customWidth="1"/>
    <col min="5642" max="5642" width="3.85546875" style="525" customWidth="1"/>
    <col min="5643" max="5643" width="3.7109375" style="525" customWidth="1"/>
    <col min="5644" max="5644" width="12.7109375" style="525" customWidth="1"/>
    <col min="5645" max="5645" width="52.7109375" style="525" customWidth="1"/>
    <col min="5646" max="5649" width="0" style="525" hidden="1" customWidth="1"/>
    <col min="5650" max="5650" width="12.28515625" style="525" customWidth="1"/>
    <col min="5651" max="5651" width="6.42578125" style="525" customWidth="1"/>
    <col min="5652" max="5652" width="12.28515625" style="525" customWidth="1"/>
    <col min="5653" max="5653" width="0" style="525" hidden="1" customWidth="1"/>
    <col min="5654" max="5654" width="3.7109375" style="525" customWidth="1"/>
    <col min="5655" max="5655" width="11.140625" style="525" bestFit="1" customWidth="1"/>
    <col min="5656" max="5657" width="10.5703125" style="525"/>
    <col min="5658" max="5658" width="11.140625" style="525" customWidth="1"/>
    <col min="5659" max="5888" width="10.5703125" style="525"/>
    <col min="5889" max="5896" width="0" style="525" hidden="1" customWidth="1"/>
    <col min="5897" max="5897" width="3.7109375" style="525" customWidth="1"/>
    <col min="5898" max="5898" width="3.85546875" style="525" customWidth="1"/>
    <col min="5899" max="5899" width="3.7109375" style="525" customWidth="1"/>
    <col min="5900" max="5900" width="12.7109375" style="525" customWidth="1"/>
    <col min="5901" max="5901" width="52.7109375" style="525" customWidth="1"/>
    <col min="5902" max="5905" width="0" style="525" hidden="1" customWidth="1"/>
    <col min="5906" max="5906" width="12.28515625" style="525" customWidth="1"/>
    <col min="5907" max="5907" width="6.42578125" style="525" customWidth="1"/>
    <col min="5908" max="5908" width="12.28515625" style="525" customWidth="1"/>
    <col min="5909" max="5909" width="0" style="525" hidden="1" customWidth="1"/>
    <col min="5910" max="5910" width="3.7109375" style="525" customWidth="1"/>
    <col min="5911" max="5911" width="11.140625" style="525" bestFit="1" customWidth="1"/>
    <col min="5912" max="5913" width="10.5703125" style="525"/>
    <col min="5914" max="5914" width="11.140625" style="525" customWidth="1"/>
    <col min="5915" max="6144" width="10.5703125" style="525"/>
    <col min="6145" max="6152" width="0" style="525" hidden="1" customWidth="1"/>
    <col min="6153" max="6153" width="3.7109375" style="525" customWidth="1"/>
    <col min="6154" max="6154" width="3.85546875" style="525" customWidth="1"/>
    <col min="6155" max="6155" width="3.7109375" style="525" customWidth="1"/>
    <col min="6156" max="6156" width="12.7109375" style="525" customWidth="1"/>
    <col min="6157" max="6157" width="52.7109375" style="525" customWidth="1"/>
    <col min="6158" max="6161" width="0" style="525" hidden="1" customWidth="1"/>
    <col min="6162" max="6162" width="12.28515625" style="525" customWidth="1"/>
    <col min="6163" max="6163" width="6.42578125" style="525" customWidth="1"/>
    <col min="6164" max="6164" width="12.28515625" style="525" customWidth="1"/>
    <col min="6165" max="6165" width="0" style="525" hidden="1" customWidth="1"/>
    <col min="6166" max="6166" width="3.7109375" style="525" customWidth="1"/>
    <col min="6167" max="6167" width="11.140625" style="525" bestFit="1" customWidth="1"/>
    <col min="6168" max="6169" width="10.5703125" style="525"/>
    <col min="6170" max="6170" width="11.140625" style="525" customWidth="1"/>
    <col min="6171" max="6400" width="10.5703125" style="525"/>
    <col min="6401" max="6408" width="0" style="525" hidden="1" customWidth="1"/>
    <col min="6409" max="6409" width="3.7109375" style="525" customWidth="1"/>
    <col min="6410" max="6410" width="3.85546875" style="525" customWidth="1"/>
    <col min="6411" max="6411" width="3.7109375" style="525" customWidth="1"/>
    <col min="6412" max="6412" width="12.7109375" style="525" customWidth="1"/>
    <col min="6413" max="6413" width="52.7109375" style="525" customWidth="1"/>
    <col min="6414" max="6417" width="0" style="525" hidden="1" customWidth="1"/>
    <col min="6418" max="6418" width="12.28515625" style="525" customWidth="1"/>
    <col min="6419" max="6419" width="6.42578125" style="525" customWidth="1"/>
    <col min="6420" max="6420" width="12.28515625" style="525" customWidth="1"/>
    <col min="6421" max="6421" width="0" style="525" hidden="1" customWidth="1"/>
    <col min="6422" max="6422" width="3.7109375" style="525" customWidth="1"/>
    <col min="6423" max="6423" width="11.140625" style="525" bestFit="1" customWidth="1"/>
    <col min="6424" max="6425" width="10.5703125" style="525"/>
    <col min="6426" max="6426" width="11.140625" style="525" customWidth="1"/>
    <col min="6427" max="6656" width="10.5703125" style="525"/>
    <col min="6657" max="6664" width="0" style="525" hidden="1" customWidth="1"/>
    <col min="6665" max="6665" width="3.7109375" style="525" customWidth="1"/>
    <col min="6666" max="6666" width="3.85546875" style="525" customWidth="1"/>
    <col min="6667" max="6667" width="3.7109375" style="525" customWidth="1"/>
    <col min="6668" max="6668" width="12.7109375" style="525" customWidth="1"/>
    <col min="6669" max="6669" width="52.7109375" style="525" customWidth="1"/>
    <col min="6670" max="6673" width="0" style="525" hidden="1" customWidth="1"/>
    <col min="6674" max="6674" width="12.28515625" style="525" customWidth="1"/>
    <col min="6675" max="6675" width="6.42578125" style="525" customWidth="1"/>
    <col min="6676" max="6676" width="12.28515625" style="525" customWidth="1"/>
    <col min="6677" max="6677" width="0" style="525" hidden="1" customWidth="1"/>
    <col min="6678" max="6678" width="3.7109375" style="525" customWidth="1"/>
    <col min="6679" max="6679" width="11.140625" style="525" bestFit="1" customWidth="1"/>
    <col min="6680" max="6681" width="10.5703125" style="525"/>
    <col min="6682" max="6682" width="11.140625" style="525" customWidth="1"/>
    <col min="6683" max="6912" width="10.5703125" style="525"/>
    <col min="6913" max="6920" width="0" style="525" hidden="1" customWidth="1"/>
    <col min="6921" max="6921" width="3.7109375" style="525" customWidth="1"/>
    <col min="6922" max="6922" width="3.85546875" style="525" customWidth="1"/>
    <col min="6923" max="6923" width="3.7109375" style="525" customWidth="1"/>
    <col min="6924" max="6924" width="12.7109375" style="525" customWidth="1"/>
    <col min="6925" max="6925" width="52.7109375" style="525" customWidth="1"/>
    <col min="6926" max="6929" width="0" style="525" hidden="1" customWidth="1"/>
    <col min="6930" max="6930" width="12.28515625" style="525" customWidth="1"/>
    <col min="6931" max="6931" width="6.42578125" style="525" customWidth="1"/>
    <col min="6932" max="6932" width="12.28515625" style="525" customWidth="1"/>
    <col min="6933" max="6933" width="0" style="525" hidden="1" customWidth="1"/>
    <col min="6934" max="6934" width="3.7109375" style="525" customWidth="1"/>
    <col min="6935" max="6935" width="11.140625" style="525" bestFit="1" customWidth="1"/>
    <col min="6936" max="6937" width="10.5703125" style="525"/>
    <col min="6938" max="6938" width="11.140625" style="525" customWidth="1"/>
    <col min="6939" max="7168" width="10.5703125" style="525"/>
    <col min="7169" max="7176" width="0" style="525" hidden="1" customWidth="1"/>
    <col min="7177" max="7177" width="3.7109375" style="525" customWidth="1"/>
    <col min="7178" max="7178" width="3.85546875" style="525" customWidth="1"/>
    <col min="7179" max="7179" width="3.7109375" style="525" customWidth="1"/>
    <col min="7180" max="7180" width="12.7109375" style="525" customWidth="1"/>
    <col min="7181" max="7181" width="52.7109375" style="525" customWidth="1"/>
    <col min="7182" max="7185" width="0" style="525" hidden="1" customWidth="1"/>
    <col min="7186" max="7186" width="12.28515625" style="525" customWidth="1"/>
    <col min="7187" max="7187" width="6.42578125" style="525" customWidth="1"/>
    <col min="7188" max="7188" width="12.28515625" style="525" customWidth="1"/>
    <col min="7189" max="7189" width="0" style="525" hidden="1" customWidth="1"/>
    <col min="7190" max="7190" width="3.7109375" style="525" customWidth="1"/>
    <col min="7191" max="7191" width="11.140625" style="525" bestFit="1" customWidth="1"/>
    <col min="7192" max="7193" width="10.5703125" style="525"/>
    <col min="7194" max="7194" width="11.140625" style="525" customWidth="1"/>
    <col min="7195" max="7424" width="10.5703125" style="525"/>
    <col min="7425" max="7432" width="0" style="525" hidden="1" customWidth="1"/>
    <col min="7433" max="7433" width="3.7109375" style="525" customWidth="1"/>
    <col min="7434" max="7434" width="3.85546875" style="525" customWidth="1"/>
    <col min="7435" max="7435" width="3.7109375" style="525" customWidth="1"/>
    <col min="7436" max="7436" width="12.7109375" style="525" customWidth="1"/>
    <col min="7437" max="7437" width="52.7109375" style="525" customWidth="1"/>
    <col min="7438" max="7441" width="0" style="525" hidden="1" customWidth="1"/>
    <col min="7442" max="7442" width="12.28515625" style="525" customWidth="1"/>
    <col min="7443" max="7443" width="6.42578125" style="525" customWidth="1"/>
    <col min="7444" max="7444" width="12.28515625" style="525" customWidth="1"/>
    <col min="7445" max="7445" width="0" style="525" hidden="1" customWidth="1"/>
    <col min="7446" max="7446" width="3.7109375" style="525" customWidth="1"/>
    <col min="7447" max="7447" width="11.140625" style="525" bestFit="1" customWidth="1"/>
    <col min="7448" max="7449" width="10.5703125" style="525"/>
    <col min="7450" max="7450" width="11.140625" style="525" customWidth="1"/>
    <col min="7451" max="7680" width="10.5703125" style="525"/>
    <col min="7681" max="7688" width="0" style="525" hidden="1" customWidth="1"/>
    <col min="7689" max="7689" width="3.7109375" style="525" customWidth="1"/>
    <col min="7690" max="7690" width="3.85546875" style="525" customWidth="1"/>
    <col min="7691" max="7691" width="3.7109375" style="525" customWidth="1"/>
    <col min="7692" max="7692" width="12.7109375" style="525" customWidth="1"/>
    <col min="7693" max="7693" width="52.7109375" style="525" customWidth="1"/>
    <col min="7694" max="7697" width="0" style="525" hidden="1" customWidth="1"/>
    <col min="7698" max="7698" width="12.28515625" style="525" customWidth="1"/>
    <col min="7699" max="7699" width="6.42578125" style="525" customWidth="1"/>
    <col min="7700" max="7700" width="12.28515625" style="525" customWidth="1"/>
    <col min="7701" max="7701" width="0" style="525" hidden="1" customWidth="1"/>
    <col min="7702" max="7702" width="3.7109375" style="525" customWidth="1"/>
    <col min="7703" max="7703" width="11.140625" style="525" bestFit="1" customWidth="1"/>
    <col min="7704" max="7705" width="10.5703125" style="525"/>
    <col min="7706" max="7706" width="11.140625" style="525" customWidth="1"/>
    <col min="7707" max="7936" width="10.5703125" style="525"/>
    <col min="7937" max="7944" width="0" style="525" hidden="1" customWidth="1"/>
    <col min="7945" max="7945" width="3.7109375" style="525" customWidth="1"/>
    <col min="7946" max="7946" width="3.85546875" style="525" customWidth="1"/>
    <col min="7947" max="7947" width="3.7109375" style="525" customWidth="1"/>
    <col min="7948" max="7948" width="12.7109375" style="525" customWidth="1"/>
    <col min="7949" max="7949" width="52.7109375" style="525" customWidth="1"/>
    <col min="7950" max="7953" width="0" style="525" hidden="1" customWidth="1"/>
    <col min="7954" max="7954" width="12.28515625" style="525" customWidth="1"/>
    <col min="7955" max="7955" width="6.42578125" style="525" customWidth="1"/>
    <col min="7956" max="7956" width="12.28515625" style="525" customWidth="1"/>
    <col min="7957" max="7957" width="0" style="525" hidden="1" customWidth="1"/>
    <col min="7958" max="7958" width="3.7109375" style="525" customWidth="1"/>
    <col min="7959" max="7959" width="11.140625" style="525" bestFit="1" customWidth="1"/>
    <col min="7960" max="7961" width="10.5703125" style="525"/>
    <col min="7962" max="7962" width="11.140625" style="525" customWidth="1"/>
    <col min="7963" max="8192" width="10.5703125" style="525"/>
    <col min="8193" max="8200" width="0" style="525" hidden="1" customWidth="1"/>
    <col min="8201" max="8201" width="3.7109375" style="525" customWidth="1"/>
    <col min="8202" max="8202" width="3.85546875" style="525" customWidth="1"/>
    <col min="8203" max="8203" width="3.7109375" style="525" customWidth="1"/>
    <col min="8204" max="8204" width="12.7109375" style="525" customWidth="1"/>
    <col min="8205" max="8205" width="52.7109375" style="525" customWidth="1"/>
    <col min="8206" max="8209" width="0" style="525" hidden="1" customWidth="1"/>
    <col min="8210" max="8210" width="12.28515625" style="525" customWidth="1"/>
    <col min="8211" max="8211" width="6.42578125" style="525" customWidth="1"/>
    <col min="8212" max="8212" width="12.28515625" style="525" customWidth="1"/>
    <col min="8213" max="8213" width="0" style="525" hidden="1" customWidth="1"/>
    <col min="8214" max="8214" width="3.7109375" style="525" customWidth="1"/>
    <col min="8215" max="8215" width="11.140625" style="525" bestFit="1" customWidth="1"/>
    <col min="8216" max="8217" width="10.5703125" style="525"/>
    <col min="8218" max="8218" width="11.140625" style="525" customWidth="1"/>
    <col min="8219" max="8448" width="10.5703125" style="525"/>
    <col min="8449" max="8456" width="0" style="525" hidden="1" customWidth="1"/>
    <col min="8457" max="8457" width="3.7109375" style="525" customWidth="1"/>
    <col min="8458" max="8458" width="3.85546875" style="525" customWidth="1"/>
    <col min="8459" max="8459" width="3.7109375" style="525" customWidth="1"/>
    <col min="8460" max="8460" width="12.7109375" style="525" customWidth="1"/>
    <col min="8461" max="8461" width="52.7109375" style="525" customWidth="1"/>
    <col min="8462" max="8465" width="0" style="525" hidden="1" customWidth="1"/>
    <col min="8466" max="8466" width="12.28515625" style="525" customWidth="1"/>
    <col min="8467" max="8467" width="6.42578125" style="525" customWidth="1"/>
    <col min="8468" max="8468" width="12.28515625" style="525" customWidth="1"/>
    <col min="8469" max="8469" width="0" style="525" hidden="1" customWidth="1"/>
    <col min="8470" max="8470" width="3.7109375" style="525" customWidth="1"/>
    <col min="8471" max="8471" width="11.140625" style="525" bestFit="1" customWidth="1"/>
    <col min="8472" max="8473" width="10.5703125" style="525"/>
    <col min="8474" max="8474" width="11.140625" style="525" customWidth="1"/>
    <col min="8475" max="8704" width="10.5703125" style="525"/>
    <col min="8705" max="8712" width="0" style="525" hidden="1" customWidth="1"/>
    <col min="8713" max="8713" width="3.7109375" style="525" customWidth="1"/>
    <col min="8714" max="8714" width="3.85546875" style="525" customWidth="1"/>
    <col min="8715" max="8715" width="3.7109375" style="525" customWidth="1"/>
    <col min="8716" max="8716" width="12.7109375" style="525" customWidth="1"/>
    <col min="8717" max="8717" width="52.7109375" style="525" customWidth="1"/>
    <col min="8718" max="8721" width="0" style="525" hidden="1" customWidth="1"/>
    <col min="8722" max="8722" width="12.28515625" style="525" customWidth="1"/>
    <col min="8723" max="8723" width="6.42578125" style="525" customWidth="1"/>
    <col min="8724" max="8724" width="12.28515625" style="525" customWidth="1"/>
    <col min="8725" max="8725" width="0" style="525" hidden="1" customWidth="1"/>
    <col min="8726" max="8726" width="3.7109375" style="525" customWidth="1"/>
    <col min="8727" max="8727" width="11.140625" style="525" bestFit="1" customWidth="1"/>
    <col min="8728" max="8729" width="10.5703125" style="525"/>
    <col min="8730" max="8730" width="11.140625" style="525" customWidth="1"/>
    <col min="8731" max="8960" width="10.5703125" style="525"/>
    <col min="8961" max="8968" width="0" style="525" hidden="1" customWidth="1"/>
    <col min="8969" max="8969" width="3.7109375" style="525" customWidth="1"/>
    <col min="8970" max="8970" width="3.85546875" style="525" customWidth="1"/>
    <col min="8971" max="8971" width="3.7109375" style="525" customWidth="1"/>
    <col min="8972" max="8972" width="12.7109375" style="525" customWidth="1"/>
    <col min="8973" max="8973" width="52.7109375" style="525" customWidth="1"/>
    <col min="8974" max="8977" width="0" style="525" hidden="1" customWidth="1"/>
    <col min="8978" max="8978" width="12.28515625" style="525" customWidth="1"/>
    <col min="8979" max="8979" width="6.42578125" style="525" customWidth="1"/>
    <col min="8980" max="8980" width="12.28515625" style="525" customWidth="1"/>
    <col min="8981" max="8981" width="0" style="525" hidden="1" customWidth="1"/>
    <col min="8982" max="8982" width="3.7109375" style="525" customWidth="1"/>
    <col min="8983" max="8983" width="11.140625" style="525" bestFit="1" customWidth="1"/>
    <col min="8984" max="8985" width="10.5703125" style="525"/>
    <col min="8986" max="8986" width="11.140625" style="525" customWidth="1"/>
    <col min="8987" max="9216" width="10.5703125" style="525"/>
    <col min="9217" max="9224" width="0" style="525" hidden="1" customWidth="1"/>
    <col min="9225" max="9225" width="3.7109375" style="525" customWidth="1"/>
    <col min="9226" max="9226" width="3.85546875" style="525" customWidth="1"/>
    <col min="9227" max="9227" width="3.7109375" style="525" customWidth="1"/>
    <col min="9228" max="9228" width="12.7109375" style="525" customWidth="1"/>
    <col min="9229" max="9229" width="52.7109375" style="525" customWidth="1"/>
    <col min="9230" max="9233" width="0" style="525" hidden="1" customWidth="1"/>
    <col min="9234" max="9234" width="12.28515625" style="525" customWidth="1"/>
    <col min="9235" max="9235" width="6.42578125" style="525" customWidth="1"/>
    <col min="9236" max="9236" width="12.28515625" style="525" customWidth="1"/>
    <col min="9237" max="9237" width="0" style="525" hidden="1" customWidth="1"/>
    <col min="9238" max="9238" width="3.7109375" style="525" customWidth="1"/>
    <col min="9239" max="9239" width="11.140625" style="525" bestFit="1" customWidth="1"/>
    <col min="9240" max="9241" width="10.5703125" style="525"/>
    <col min="9242" max="9242" width="11.140625" style="525" customWidth="1"/>
    <col min="9243" max="9472" width="10.5703125" style="525"/>
    <col min="9473" max="9480" width="0" style="525" hidden="1" customWidth="1"/>
    <col min="9481" max="9481" width="3.7109375" style="525" customWidth="1"/>
    <col min="9482" max="9482" width="3.85546875" style="525" customWidth="1"/>
    <col min="9483" max="9483" width="3.7109375" style="525" customWidth="1"/>
    <col min="9484" max="9484" width="12.7109375" style="525" customWidth="1"/>
    <col min="9485" max="9485" width="52.7109375" style="525" customWidth="1"/>
    <col min="9486" max="9489" width="0" style="525" hidden="1" customWidth="1"/>
    <col min="9490" max="9490" width="12.28515625" style="525" customWidth="1"/>
    <col min="9491" max="9491" width="6.42578125" style="525" customWidth="1"/>
    <col min="9492" max="9492" width="12.28515625" style="525" customWidth="1"/>
    <col min="9493" max="9493" width="0" style="525" hidden="1" customWidth="1"/>
    <col min="9494" max="9494" width="3.7109375" style="525" customWidth="1"/>
    <col min="9495" max="9495" width="11.140625" style="525" bestFit="1" customWidth="1"/>
    <col min="9496" max="9497" width="10.5703125" style="525"/>
    <col min="9498" max="9498" width="11.140625" style="525" customWidth="1"/>
    <col min="9499" max="9728" width="10.5703125" style="525"/>
    <col min="9729" max="9736" width="0" style="525" hidden="1" customWidth="1"/>
    <col min="9737" max="9737" width="3.7109375" style="525" customWidth="1"/>
    <col min="9738" max="9738" width="3.85546875" style="525" customWidth="1"/>
    <col min="9739" max="9739" width="3.7109375" style="525" customWidth="1"/>
    <col min="9740" max="9740" width="12.7109375" style="525" customWidth="1"/>
    <col min="9741" max="9741" width="52.7109375" style="525" customWidth="1"/>
    <col min="9742" max="9745" width="0" style="525" hidden="1" customWidth="1"/>
    <col min="9746" max="9746" width="12.28515625" style="525" customWidth="1"/>
    <col min="9747" max="9747" width="6.42578125" style="525" customWidth="1"/>
    <col min="9748" max="9748" width="12.28515625" style="525" customWidth="1"/>
    <col min="9749" max="9749" width="0" style="525" hidden="1" customWidth="1"/>
    <col min="9750" max="9750" width="3.7109375" style="525" customWidth="1"/>
    <col min="9751" max="9751" width="11.140625" style="525" bestFit="1" customWidth="1"/>
    <col min="9752" max="9753" width="10.5703125" style="525"/>
    <col min="9754" max="9754" width="11.140625" style="525" customWidth="1"/>
    <col min="9755" max="9984" width="10.5703125" style="525"/>
    <col min="9985" max="9992" width="0" style="525" hidden="1" customWidth="1"/>
    <col min="9993" max="9993" width="3.7109375" style="525" customWidth="1"/>
    <col min="9994" max="9994" width="3.85546875" style="525" customWidth="1"/>
    <col min="9995" max="9995" width="3.7109375" style="525" customWidth="1"/>
    <col min="9996" max="9996" width="12.7109375" style="525" customWidth="1"/>
    <col min="9997" max="9997" width="52.7109375" style="525" customWidth="1"/>
    <col min="9998" max="10001" width="0" style="525" hidden="1" customWidth="1"/>
    <col min="10002" max="10002" width="12.28515625" style="525" customWidth="1"/>
    <col min="10003" max="10003" width="6.42578125" style="525" customWidth="1"/>
    <col min="10004" max="10004" width="12.28515625" style="525" customWidth="1"/>
    <col min="10005" max="10005" width="0" style="525" hidden="1" customWidth="1"/>
    <col min="10006" max="10006" width="3.7109375" style="525" customWidth="1"/>
    <col min="10007" max="10007" width="11.140625" style="525" bestFit="1" customWidth="1"/>
    <col min="10008" max="10009" width="10.5703125" style="525"/>
    <col min="10010" max="10010" width="11.140625" style="525" customWidth="1"/>
    <col min="10011" max="10240" width="10.5703125" style="525"/>
    <col min="10241" max="10248" width="0" style="525" hidden="1" customWidth="1"/>
    <col min="10249" max="10249" width="3.7109375" style="525" customWidth="1"/>
    <col min="10250" max="10250" width="3.85546875" style="525" customWidth="1"/>
    <col min="10251" max="10251" width="3.7109375" style="525" customWidth="1"/>
    <col min="10252" max="10252" width="12.7109375" style="525" customWidth="1"/>
    <col min="10253" max="10253" width="52.7109375" style="525" customWidth="1"/>
    <col min="10254" max="10257" width="0" style="525" hidden="1" customWidth="1"/>
    <col min="10258" max="10258" width="12.28515625" style="525" customWidth="1"/>
    <col min="10259" max="10259" width="6.42578125" style="525" customWidth="1"/>
    <col min="10260" max="10260" width="12.28515625" style="525" customWidth="1"/>
    <col min="10261" max="10261" width="0" style="525" hidden="1" customWidth="1"/>
    <col min="10262" max="10262" width="3.7109375" style="525" customWidth="1"/>
    <col min="10263" max="10263" width="11.140625" style="525" bestFit="1" customWidth="1"/>
    <col min="10264" max="10265" width="10.5703125" style="525"/>
    <col min="10266" max="10266" width="11.140625" style="525" customWidth="1"/>
    <col min="10267" max="10496" width="10.5703125" style="525"/>
    <col min="10497" max="10504" width="0" style="525" hidden="1" customWidth="1"/>
    <col min="10505" max="10505" width="3.7109375" style="525" customWidth="1"/>
    <col min="10506" max="10506" width="3.85546875" style="525" customWidth="1"/>
    <col min="10507" max="10507" width="3.7109375" style="525" customWidth="1"/>
    <col min="10508" max="10508" width="12.7109375" style="525" customWidth="1"/>
    <col min="10509" max="10509" width="52.7109375" style="525" customWidth="1"/>
    <col min="10510" max="10513" width="0" style="525" hidden="1" customWidth="1"/>
    <col min="10514" max="10514" width="12.28515625" style="525" customWidth="1"/>
    <col min="10515" max="10515" width="6.42578125" style="525" customWidth="1"/>
    <col min="10516" max="10516" width="12.28515625" style="525" customWidth="1"/>
    <col min="10517" max="10517" width="0" style="525" hidden="1" customWidth="1"/>
    <col min="10518" max="10518" width="3.7109375" style="525" customWidth="1"/>
    <col min="10519" max="10519" width="11.140625" style="525" bestFit="1" customWidth="1"/>
    <col min="10520" max="10521" width="10.5703125" style="525"/>
    <col min="10522" max="10522" width="11.140625" style="525" customWidth="1"/>
    <col min="10523" max="10752" width="10.5703125" style="525"/>
    <col min="10753" max="10760" width="0" style="525" hidden="1" customWidth="1"/>
    <col min="10761" max="10761" width="3.7109375" style="525" customWidth="1"/>
    <col min="10762" max="10762" width="3.85546875" style="525" customWidth="1"/>
    <col min="10763" max="10763" width="3.7109375" style="525" customWidth="1"/>
    <col min="10764" max="10764" width="12.7109375" style="525" customWidth="1"/>
    <col min="10765" max="10765" width="52.7109375" style="525" customWidth="1"/>
    <col min="10766" max="10769" width="0" style="525" hidden="1" customWidth="1"/>
    <col min="10770" max="10770" width="12.28515625" style="525" customWidth="1"/>
    <col min="10771" max="10771" width="6.42578125" style="525" customWidth="1"/>
    <col min="10772" max="10772" width="12.28515625" style="525" customWidth="1"/>
    <col min="10773" max="10773" width="0" style="525" hidden="1" customWidth="1"/>
    <col min="10774" max="10774" width="3.7109375" style="525" customWidth="1"/>
    <col min="10775" max="10775" width="11.140625" style="525" bestFit="1" customWidth="1"/>
    <col min="10776" max="10777" width="10.5703125" style="525"/>
    <col min="10778" max="10778" width="11.140625" style="525" customWidth="1"/>
    <col min="10779" max="11008" width="10.5703125" style="525"/>
    <col min="11009" max="11016" width="0" style="525" hidden="1" customWidth="1"/>
    <col min="11017" max="11017" width="3.7109375" style="525" customWidth="1"/>
    <col min="11018" max="11018" width="3.85546875" style="525" customWidth="1"/>
    <col min="11019" max="11019" width="3.7109375" style="525" customWidth="1"/>
    <col min="11020" max="11020" width="12.7109375" style="525" customWidth="1"/>
    <col min="11021" max="11021" width="52.7109375" style="525" customWidth="1"/>
    <col min="11022" max="11025" width="0" style="525" hidden="1" customWidth="1"/>
    <col min="11026" max="11026" width="12.28515625" style="525" customWidth="1"/>
    <col min="11027" max="11027" width="6.42578125" style="525" customWidth="1"/>
    <col min="11028" max="11028" width="12.28515625" style="525" customWidth="1"/>
    <col min="11029" max="11029" width="0" style="525" hidden="1" customWidth="1"/>
    <col min="11030" max="11030" width="3.7109375" style="525" customWidth="1"/>
    <col min="11031" max="11031" width="11.140625" style="525" bestFit="1" customWidth="1"/>
    <col min="11032" max="11033" width="10.5703125" style="525"/>
    <col min="11034" max="11034" width="11.140625" style="525" customWidth="1"/>
    <col min="11035" max="11264" width="10.5703125" style="525"/>
    <col min="11265" max="11272" width="0" style="525" hidden="1" customWidth="1"/>
    <col min="11273" max="11273" width="3.7109375" style="525" customWidth="1"/>
    <col min="11274" max="11274" width="3.85546875" style="525" customWidth="1"/>
    <col min="11275" max="11275" width="3.7109375" style="525" customWidth="1"/>
    <col min="11276" max="11276" width="12.7109375" style="525" customWidth="1"/>
    <col min="11277" max="11277" width="52.7109375" style="525" customWidth="1"/>
    <col min="11278" max="11281" width="0" style="525" hidden="1" customWidth="1"/>
    <col min="11282" max="11282" width="12.28515625" style="525" customWidth="1"/>
    <col min="11283" max="11283" width="6.42578125" style="525" customWidth="1"/>
    <col min="11284" max="11284" width="12.28515625" style="525" customWidth="1"/>
    <col min="11285" max="11285" width="0" style="525" hidden="1" customWidth="1"/>
    <col min="11286" max="11286" width="3.7109375" style="525" customWidth="1"/>
    <col min="11287" max="11287" width="11.140625" style="525" bestFit="1" customWidth="1"/>
    <col min="11288" max="11289" width="10.5703125" style="525"/>
    <col min="11290" max="11290" width="11.140625" style="525" customWidth="1"/>
    <col min="11291" max="11520" width="10.5703125" style="525"/>
    <col min="11521" max="11528" width="0" style="525" hidden="1" customWidth="1"/>
    <col min="11529" max="11529" width="3.7109375" style="525" customWidth="1"/>
    <col min="11530" max="11530" width="3.85546875" style="525" customWidth="1"/>
    <col min="11531" max="11531" width="3.7109375" style="525" customWidth="1"/>
    <col min="11532" max="11532" width="12.7109375" style="525" customWidth="1"/>
    <col min="11533" max="11533" width="52.7109375" style="525" customWidth="1"/>
    <col min="11534" max="11537" width="0" style="525" hidden="1" customWidth="1"/>
    <col min="11538" max="11538" width="12.28515625" style="525" customWidth="1"/>
    <col min="11539" max="11539" width="6.42578125" style="525" customWidth="1"/>
    <col min="11540" max="11540" width="12.28515625" style="525" customWidth="1"/>
    <col min="11541" max="11541" width="0" style="525" hidden="1" customWidth="1"/>
    <col min="11542" max="11542" width="3.7109375" style="525" customWidth="1"/>
    <col min="11543" max="11543" width="11.140625" style="525" bestFit="1" customWidth="1"/>
    <col min="11544" max="11545" width="10.5703125" style="525"/>
    <col min="11546" max="11546" width="11.140625" style="525" customWidth="1"/>
    <col min="11547" max="11776" width="10.5703125" style="525"/>
    <col min="11777" max="11784" width="0" style="525" hidden="1" customWidth="1"/>
    <col min="11785" max="11785" width="3.7109375" style="525" customWidth="1"/>
    <col min="11786" max="11786" width="3.85546875" style="525" customWidth="1"/>
    <col min="11787" max="11787" width="3.7109375" style="525" customWidth="1"/>
    <col min="11788" max="11788" width="12.7109375" style="525" customWidth="1"/>
    <col min="11789" max="11789" width="52.7109375" style="525" customWidth="1"/>
    <col min="11790" max="11793" width="0" style="525" hidden="1" customWidth="1"/>
    <col min="11794" max="11794" width="12.28515625" style="525" customWidth="1"/>
    <col min="11795" max="11795" width="6.42578125" style="525" customWidth="1"/>
    <col min="11796" max="11796" width="12.28515625" style="525" customWidth="1"/>
    <col min="11797" max="11797" width="0" style="525" hidden="1" customWidth="1"/>
    <col min="11798" max="11798" width="3.7109375" style="525" customWidth="1"/>
    <col min="11799" max="11799" width="11.140625" style="525" bestFit="1" customWidth="1"/>
    <col min="11800" max="11801" width="10.5703125" style="525"/>
    <col min="11802" max="11802" width="11.140625" style="525" customWidth="1"/>
    <col min="11803" max="12032" width="10.5703125" style="525"/>
    <col min="12033" max="12040" width="0" style="525" hidden="1" customWidth="1"/>
    <col min="12041" max="12041" width="3.7109375" style="525" customWidth="1"/>
    <col min="12042" max="12042" width="3.85546875" style="525" customWidth="1"/>
    <col min="12043" max="12043" width="3.7109375" style="525" customWidth="1"/>
    <col min="12044" max="12044" width="12.7109375" style="525" customWidth="1"/>
    <col min="12045" max="12045" width="52.7109375" style="525" customWidth="1"/>
    <col min="12046" max="12049" width="0" style="525" hidden="1" customWidth="1"/>
    <col min="12050" max="12050" width="12.28515625" style="525" customWidth="1"/>
    <col min="12051" max="12051" width="6.42578125" style="525" customWidth="1"/>
    <col min="12052" max="12052" width="12.28515625" style="525" customWidth="1"/>
    <col min="12053" max="12053" width="0" style="525" hidden="1" customWidth="1"/>
    <col min="12054" max="12054" width="3.7109375" style="525" customWidth="1"/>
    <col min="12055" max="12055" width="11.140625" style="525" bestFit="1" customWidth="1"/>
    <col min="12056" max="12057" width="10.5703125" style="525"/>
    <col min="12058" max="12058" width="11.140625" style="525" customWidth="1"/>
    <col min="12059" max="12288" width="10.5703125" style="525"/>
    <col min="12289" max="12296" width="0" style="525" hidden="1" customWidth="1"/>
    <col min="12297" max="12297" width="3.7109375" style="525" customWidth="1"/>
    <col min="12298" max="12298" width="3.85546875" style="525" customWidth="1"/>
    <col min="12299" max="12299" width="3.7109375" style="525" customWidth="1"/>
    <col min="12300" max="12300" width="12.7109375" style="525" customWidth="1"/>
    <col min="12301" max="12301" width="52.7109375" style="525" customWidth="1"/>
    <col min="12302" max="12305" width="0" style="525" hidden="1" customWidth="1"/>
    <col min="12306" max="12306" width="12.28515625" style="525" customWidth="1"/>
    <col min="12307" max="12307" width="6.42578125" style="525" customWidth="1"/>
    <col min="12308" max="12308" width="12.28515625" style="525" customWidth="1"/>
    <col min="12309" max="12309" width="0" style="525" hidden="1" customWidth="1"/>
    <col min="12310" max="12310" width="3.7109375" style="525" customWidth="1"/>
    <col min="12311" max="12311" width="11.140625" style="525" bestFit="1" customWidth="1"/>
    <col min="12312" max="12313" width="10.5703125" style="525"/>
    <col min="12314" max="12314" width="11.140625" style="525" customWidth="1"/>
    <col min="12315" max="12544" width="10.5703125" style="525"/>
    <col min="12545" max="12552" width="0" style="525" hidden="1" customWidth="1"/>
    <col min="12553" max="12553" width="3.7109375" style="525" customWidth="1"/>
    <col min="12554" max="12554" width="3.85546875" style="525" customWidth="1"/>
    <col min="12555" max="12555" width="3.7109375" style="525" customWidth="1"/>
    <col min="12556" max="12556" width="12.7109375" style="525" customWidth="1"/>
    <col min="12557" max="12557" width="52.7109375" style="525" customWidth="1"/>
    <col min="12558" max="12561" width="0" style="525" hidden="1" customWidth="1"/>
    <col min="12562" max="12562" width="12.28515625" style="525" customWidth="1"/>
    <col min="12563" max="12563" width="6.42578125" style="525" customWidth="1"/>
    <col min="12564" max="12564" width="12.28515625" style="525" customWidth="1"/>
    <col min="12565" max="12565" width="0" style="525" hidden="1" customWidth="1"/>
    <col min="12566" max="12566" width="3.7109375" style="525" customWidth="1"/>
    <col min="12567" max="12567" width="11.140625" style="525" bestFit="1" customWidth="1"/>
    <col min="12568" max="12569" width="10.5703125" style="525"/>
    <col min="12570" max="12570" width="11.140625" style="525" customWidth="1"/>
    <col min="12571" max="12800" width="10.5703125" style="525"/>
    <col min="12801" max="12808" width="0" style="525" hidden="1" customWidth="1"/>
    <col min="12809" max="12809" width="3.7109375" style="525" customWidth="1"/>
    <col min="12810" max="12810" width="3.85546875" style="525" customWidth="1"/>
    <col min="12811" max="12811" width="3.7109375" style="525" customWidth="1"/>
    <col min="12812" max="12812" width="12.7109375" style="525" customWidth="1"/>
    <col min="12813" max="12813" width="52.7109375" style="525" customWidth="1"/>
    <col min="12814" max="12817" width="0" style="525" hidden="1" customWidth="1"/>
    <col min="12818" max="12818" width="12.28515625" style="525" customWidth="1"/>
    <col min="12819" max="12819" width="6.42578125" style="525" customWidth="1"/>
    <col min="12820" max="12820" width="12.28515625" style="525" customWidth="1"/>
    <col min="12821" max="12821" width="0" style="525" hidden="1" customWidth="1"/>
    <col min="12822" max="12822" width="3.7109375" style="525" customWidth="1"/>
    <col min="12823" max="12823" width="11.140625" style="525" bestFit="1" customWidth="1"/>
    <col min="12824" max="12825" width="10.5703125" style="525"/>
    <col min="12826" max="12826" width="11.140625" style="525" customWidth="1"/>
    <col min="12827" max="13056" width="10.5703125" style="525"/>
    <col min="13057" max="13064" width="0" style="525" hidden="1" customWidth="1"/>
    <col min="13065" max="13065" width="3.7109375" style="525" customWidth="1"/>
    <col min="13066" max="13066" width="3.85546875" style="525" customWidth="1"/>
    <col min="13067" max="13067" width="3.7109375" style="525" customWidth="1"/>
    <col min="13068" max="13068" width="12.7109375" style="525" customWidth="1"/>
    <col min="13069" max="13069" width="52.7109375" style="525" customWidth="1"/>
    <col min="13070" max="13073" width="0" style="525" hidden="1" customWidth="1"/>
    <col min="13074" max="13074" width="12.28515625" style="525" customWidth="1"/>
    <col min="13075" max="13075" width="6.42578125" style="525" customWidth="1"/>
    <col min="13076" max="13076" width="12.28515625" style="525" customWidth="1"/>
    <col min="13077" max="13077" width="0" style="525" hidden="1" customWidth="1"/>
    <col min="13078" max="13078" width="3.7109375" style="525" customWidth="1"/>
    <col min="13079" max="13079" width="11.140625" style="525" bestFit="1" customWidth="1"/>
    <col min="13080" max="13081" width="10.5703125" style="525"/>
    <col min="13082" max="13082" width="11.140625" style="525" customWidth="1"/>
    <col min="13083" max="13312" width="10.5703125" style="525"/>
    <col min="13313" max="13320" width="0" style="525" hidden="1" customWidth="1"/>
    <col min="13321" max="13321" width="3.7109375" style="525" customWidth="1"/>
    <col min="13322" max="13322" width="3.85546875" style="525" customWidth="1"/>
    <col min="13323" max="13323" width="3.7109375" style="525" customWidth="1"/>
    <col min="13324" max="13324" width="12.7109375" style="525" customWidth="1"/>
    <col min="13325" max="13325" width="52.7109375" style="525" customWidth="1"/>
    <col min="13326" max="13329" width="0" style="525" hidden="1" customWidth="1"/>
    <col min="13330" max="13330" width="12.28515625" style="525" customWidth="1"/>
    <col min="13331" max="13331" width="6.42578125" style="525" customWidth="1"/>
    <col min="13332" max="13332" width="12.28515625" style="525" customWidth="1"/>
    <col min="13333" max="13333" width="0" style="525" hidden="1" customWidth="1"/>
    <col min="13334" max="13334" width="3.7109375" style="525" customWidth="1"/>
    <col min="13335" max="13335" width="11.140625" style="525" bestFit="1" customWidth="1"/>
    <col min="13336" max="13337" width="10.5703125" style="525"/>
    <col min="13338" max="13338" width="11.140625" style="525" customWidth="1"/>
    <col min="13339" max="13568" width="10.5703125" style="525"/>
    <col min="13569" max="13576" width="0" style="525" hidden="1" customWidth="1"/>
    <col min="13577" max="13577" width="3.7109375" style="525" customWidth="1"/>
    <col min="13578" max="13578" width="3.85546875" style="525" customWidth="1"/>
    <col min="13579" max="13579" width="3.7109375" style="525" customWidth="1"/>
    <col min="13580" max="13580" width="12.7109375" style="525" customWidth="1"/>
    <col min="13581" max="13581" width="52.7109375" style="525" customWidth="1"/>
    <col min="13582" max="13585" width="0" style="525" hidden="1" customWidth="1"/>
    <col min="13586" max="13586" width="12.28515625" style="525" customWidth="1"/>
    <col min="13587" max="13587" width="6.42578125" style="525" customWidth="1"/>
    <col min="13588" max="13588" width="12.28515625" style="525" customWidth="1"/>
    <col min="13589" max="13589" width="0" style="525" hidden="1" customWidth="1"/>
    <col min="13590" max="13590" width="3.7109375" style="525" customWidth="1"/>
    <col min="13591" max="13591" width="11.140625" style="525" bestFit="1" customWidth="1"/>
    <col min="13592" max="13593" width="10.5703125" style="525"/>
    <col min="13594" max="13594" width="11.140625" style="525" customWidth="1"/>
    <col min="13595" max="13824" width="10.5703125" style="525"/>
    <col min="13825" max="13832" width="0" style="525" hidden="1" customWidth="1"/>
    <col min="13833" max="13833" width="3.7109375" style="525" customWidth="1"/>
    <col min="13834" max="13834" width="3.85546875" style="525" customWidth="1"/>
    <col min="13835" max="13835" width="3.7109375" style="525" customWidth="1"/>
    <col min="13836" max="13836" width="12.7109375" style="525" customWidth="1"/>
    <col min="13837" max="13837" width="52.7109375" style="525" customWidth="1"/>
    <col min="13838" max="13841" width="0" style="525" hidden="1" customWidth="1"/>
    <col min="13842" max="13842" width="12.28515625" style="525" customWidth="1"/>
    <col min="13843" max="13843" width="6.42578125" style="525" customWidth="1"/>
    <col min="13844" max="13844" width="12.28515625" style="525" customWidth="1"/>
    <col min="13845" max="13845" width="0" style="525" hidden="1" customWidth="1"/>
    <col min="13846" max="13846" width="3.7109375" style="525" customWidth="1"/>
    <col min="13847" max="13847" width="11.140625" style="525" bestFit="1" customWidth="1"/>
    <col min="13848" max="13849" width="10.5703125" style="525"/>
    <col min="13850" max="13850" width="11.140625" style="525" customWidth="1"/>
    <col min="13851" max="14080" width="10.5703125" style="525"/>
    <col min="14081" max="14088" width="0" style="525" hidden="1" customWidth="1"/>
    <col min="14089" max="14089" width="3.7109375" style="525" customWidth="1"/>
    <col min="14090" max="14090" width="3.85546875" style="525" customWidth="1"/>
    <col min="14091" max="14091" width="3.7109375" style="525" customWidth="1"/>
    <col min="14092" max="14092" width="12.7109375" style="525" customWidth="1"/>
    <col min="14093" max="14093" width="52.7109375" style="525" customWidth="1"/>
    <col min="14094" max="14097" width="0" style="525" hidden="1" customWidth="1"/>
    <col min="14098" max="14098" width="12.28515625" style="525" customWidth="1"/>
    <col min="14099" max="14099" width="6.42578125" style="525" customWidth="1"/>
    <col min="14100" max="14100" width="12.28515625" style="525" customWidth="1"/>
    <col min="14101" max="14101" width="0" style="525" hidden="1" customWidth="1"/>
    <col min="14102" max="14102" width="3.7109375" style="525" customWidth="1"/>
    <col min="14103" max="14103" width="11.140625" style="525" bestFit="1" customWidth="1"/>
    <col min="14104" max="14105" width="10.5703125" style="525"/>
    <col min="14106" max="14106" width="11.140625" style="525" customWidth="1"/>
    <col min="14107" max="14336" width="10.5703125" style="525"/>
    <col min="14337" max="14344" width="0" style="525" hidden="1" customWidth="1"/>
    <col min="14345" max="14345" width="3.7109375" style="525" customWidth="1"/>
    <col min="14346" max="14346" width="3.85546875" style="525" customWidth="1"/>
    <col min="14347" max="14347" width="3.7109375" style="525" customWidth="1"/>
    <col min="14348" max="14348" width="12.7109375" style="525" customWidth="1"/>
    <col min="14349" max="14349" width="52.7109375" style="525" customWidth="1"/>
    <col min="14350" max="14353" width="0" style="525" hidden="1" customWidth="1"/>
    <col min="14354" max="14354" width="12.28515625" style="525" customWidth="1"/>
    <col min="14355" max="14355" width="6.42578125" style="525" customWidth="1"/>
    <col min="14356" max="14356" width="12.28515625" style="525" customWidth="1"/>
    <col min="14357" max="14357" width="0" style="525" hidden="1" customWidth="1"/>
    <col min="14358" max="14358" width="3.7109375" style="525" customWidth="1"/>
    <col min="14359" max="14359" width="11.140625" style="525" bestFit="1" customWidth="1"/>
    <col min="14360" max="14361" width="10.5703125" style="525"/>
    <col min="14362" max="14362" width="11.140625" style="525" customWidth="1"/>
    <col min="14363" max="14592" width="10.5703125" style="525"/>
    <col min="14593" max="14600" width="0" style="525" hidden="1" customWidth="1"/>
    <col min="14601" max="14601" width="3.7109375" style="525" customWidth="1"/>
    <col min="14602" max="14602" width="3.85546875" style="525" customWidth="1"/>
    <col min="14603" max="14603" width="3.7109375" style="525" customWidth="1"/>
    <col min="14604" max="14604" width="12.7109375" style="525" customWidth="1"/>
    <col min="14605" max="14605" width="52.7109375" style="525" customWidth="1"/>
    <col min="14606" max="14609" width="0" style="525" hidden="1" customWidth="1"/>
    <col min="14610" max="14610" width="12.28515625" style="525" customWidth="1"/>
    <col min="14611" max="14611" width="6.42578125" style="525" customWidth="1"/>
    <col min="14612" max="14612" width="12.28515625" style="525" customWidth="1"/>
    <col min="14613" max="14613" width="0" style="525" hidden="1" customWidth="1"/>
    <col min="14614" max="14614" width="3.7109375" style="525" customWidth="1"/>
    <col min="14615" max="14615" width="11.140625" style="525" bestFit="1" customWidth="1"/>
    <col min="14616" max="14617" width="10.5703125" style="525"/>
    <col min="14618" max="14618" width="11.140625" style="525" customWidth="1"/>
    <col min="14619" max="14848" width="10.5703125" style="525"/>
    <col min="14849" max="14856" width="0" style="525" hidden="1" customWidth="1"/>
    <col min="14857" max="14857" width="3.7109375" style="525" customWidth="1"/>
    <col min="14858" max="14858" width="3.85546875" style="525" customWidth="1"/>
    <col min="14859" max="14859" width="3.7109375" style="525" customWidth="1"/>
    <col min="14860" max="14860" width="12.7109375" style="525" customWidth="1"/>
    <col min="14861" max="14861" width="52.7109375" style="525" customWidth="1"/>
    <col min="14862" max="14865" width="0" style="525" hidden="1" customWidth="1"/>
    <col min="14866" max="14866" width="12.28515625" style="525" customWidth="1"/>
    <col min="14867" max="14867" width="6.42578125" style="525" customWidth="1"/>
    <col min="14868" max="14868" width="12.28515625" style="525" customWidth="1"/>
    <col min="14869" max="14869" width="0" style="525" hidden="1" customWidth="1"/>
    <col min="14870" max="14870" width="3.7109375" style="525" customWidth="1"/>
    <col min="14871" max="14871" width="11.140625" style="525" bestFit="1" customWidth="1"/>
    <col min="14872" max="14873" width="10.5703125" style="525"/>
    <col min="14874" max="14874" width="11.140625" style="525" customWidth="1"/>
    <col min="14875" max="15104" width="10.5703125" style="525"/>
    <col min="15105" max="15112" width="0" style="525" hidden="1" customWidth="1"/>
    <col min="15113" max="15113" width="3.7109375" style="525" customWidth="1"/>
    <col min="15114" max="15114" width="3.85546875" style="525" customWidth="1"/>
    <col min="15115" max="15115" width="3.7109375" style="525" customWidth="1"/>
    <col min="15116" max="15116" width="12.7109375" style="525" customWidth="1"/>
    <col min="15117" max="15117" width="52.7109375" style="525" customWidth="1"/>
    <col min="15118" max="15121" width="0" style="525" hidden="1" customWidth="1"/>
    <col min="15122" max="15122" width="12.28515625" style="525" customWidth="1"/>
    <col min="15123" max="15123" width="6.42578125" style="525" customWidth="1"/>
    <col min="15124" max="15124" width="12.28515625" style="525" customWidth="1"/>
    <col min="15125" max="15125" width="0" style="525" hidden="1" customWidth="1"/>
    <col min="15126" max="15126" width="3.7109375" style="525" customWidth="1"/>
    <col min="15127" max="15127" width="11.140625" style="525" bestFit="1" customWidth="1"/>
    <col min="15128" max="15129" width="10.5703125" style="525"/>
    <col min="15130" max="15130" width="11.140625" style="525" customWidth="1"/>
    <col min="15131" max="15360" width="10.5703125" style="525"/>
    <col min="15361" max="15368" width="0" style="525" hidden="1" customWidth="1"/>
    <col min="15369" max="15369" width="3.7109375" style="525" customWidth="1"/>
    <col min="15370" max="15370" width="3.85546875" style="525" customWidth="1"/>
    <col min="15371" max="15371" width="3.7109375" style="525" customWidth="1"/>
    <col min="15372" max="15372" width="12.7109375" style="525" customWidth="1"/>
    <col min="15373" max="15373" width="52.7109375" style="525" customWidth="1"/>
    <col min="15374" max="15377" width="0" style="525" hidden="1" customWidth="1"/>
    <col min="15378" max="15378" width="12.28515625" style="525" customWidth="1"/>
    <col min="15379" max="15379" width="6.42578125" style="525" customWidth="1"/>
    <col min="15380" max="15380" width="12.28515625" style="525" customWidth="1"/>
    <col min="15381" max="15381" width="0" style="525" hidden="1" customWidth="1"/>
    <col min="15382" max="15382" width="3.7109375" style="525" customWidth="1"/>
    <col min="15383" max="15383" width="11.140625" style="525" bestFit="1" customWidth="1"/>
    <col min="15384" max="15385" width="10.5703125" style="525"/>
    <col min="15386" max="15386" width="11.140625" style="525" customWidth="1"/>
    <col min="15387" max="15616" width="10.5703125" style="525"/>
    <col min="15617" max="15624" width="0" style="525" hidden="1" customWidth="1"/>
    <col min="15625" max="15625" width="3.7109375" style="525" customWidth="1"/>
    <col min="15626" max="15626" width="3.85546875" style="525" customWidth="1"/>
    <col min="15627" max="15627" width="3.7109375" style="525" customWidth="1"/>
    <col min="15628" max="15628" width="12.7109375" style="525" customWidth="1"/>
    <col min="15629" max="15629" width="52.7109375" style="525" customWidth="1"/>
    <col min="15630" max="15633" width="0" style="525" hidden="1" customWidth="1"/>
    <col min="15634" max="15634" width="12.28515625" style="525" customWidth="1"/>
    <col min="15635" max="15635" width="6.42578125" style="525" customWidth="1"/>
    <col min="15636" max="15636" width="12.28515625" style="525" customWidth="1"/>
    <col min="15637" max="15637" width="0" style="525" hidden="1" customWidth="1"/>
    <col min="15638" max="15638" width="3.7109375" style="525" customWidth="1"/>
    <col min="15639" max="15639" width="11.140625" style="525" bestFit="1" customWidth="1"/>
    <col min="15640" max="15641" width="10.5703125" style="525"/>
    <col min="15642" max="15642" width="11.140625" style="525" customWidth="1"/>
    <col min="15643" max="15872" width="10.5703125" style="525"/>
    <col min="15873" max="15880" width="0" style="525" hidden="1" customWidth="1"/>
    <col min="15881" max="15881" width="3.7109375" style="525" customWidth="1"/>
    <col min="15882" max="15882" width="3.85546875" style="525" customWidth="1"/>
    <col min="15883" max="15883" width="3.7109375" style="525" customWidth="1"/>
    <col min="15884" max="15884" width="12.7109375" style="525" customWidth="1"/>
    <col min="15885" max="15885" width="52.7109375" style="525" customWidth="1"/>
    <col min="15886" max="15889" width="0" style="525" hidden="1" customWidth="1"/>
    <col min="15890" max="15890" width="12.28515625" style="525" customWidth="1"/>
    <col min="15891" max="15891" width="6.42578125" style="525" customWidth="1"/>
    <col min="15892" max="15892" width="12.28515625" style="525" customWidth="1"/>
    <col min="15893" max="15893" width="0" style="525" hidden="1" customWidth="1"/>
    <col min="15894" max="15894" width="3.7109375" style="525" customWidth="1"/>
    <col min="15895" max="15895" width="11.140625" style="525" bestFit="1" customWidth="1"/>
    <col min="15896" max="15897" width="10.5703125" style="525"/>
    <col min="15898" max="15898" width="11.140625" style="525" customWidth="1"/>
    <col min="15899" max="16128" width="10.5703125" style="525"/>
    <col min="16129" max="16136" width="0" style="525" hidden="1" customWidth="1"/>
    <col min="16137" max="16137" width="3.7109375" style="525" customWidth="1"/>
    <col min="16138" max="16138" width="3.85546875" style="525" customWidth="1"/>
    <col min="16139" max="16139" width="3.7109375" style="525" customWidth="1"/>
    <col min="16140" max="16140" width="12.7109375" style="525" customWidth="1"/>
    <col min="16141" max="16141" width="52.7109375" style="525" customWidth="1"/>
    <col min="16142" max="16145" width="0" style="525" hidden="1" customWidth="1"/>
    <col min="16146" max="16146" width="12.28515625" style="525" customWidth="1"/>
    <col min="16147" max="16147" width="6.42578125" style="525" customWidth="1"/>
    <col min="16148" max="16148" width="12.28515625" style="525" customWidth="1"/>
    <col min="16149" max="16149" width="0" style="525" hidden="1" customWidth="1"/>
    <col min="16150" max="16150" width="3.7109375" style="525" customWidth="1"/>
    <col min="16151" max="16151" width="11.140625" style="525" bestFit="1" customWidth="1"/>
    <col min="16152" max="16153" width="10.5703125" style="525"/>
    <col min="16154" max="16154" width="11.140625" style="525" customWidth="1"/>
    <col min="16155" max="16384" width="10.5703125" style="525"/>
  </cols>
  <sheetData>
    <row r="1" spans="1:34" hidden="1">
      <c r="Q1" s="585"/>
      <c r="R1" s="585"/>
    </row>
    <row r="2" spans="1:34" hidden="1">
      <c r="U2" s="585"/>
    </row>
    <row r="3" spans="1:34" hidden="1"/>
    <row r="4" spans="1:34" ht="3" customHeight="1">
      <c r="J4" s="531"/>
      <c r="K4" s="531"/>
      <c r="L4" s="526"/>
      <c r="M4" s="526"/>
      <c r="N4" s="526"/>
      <c r="O4" s="534"/>
      <c r="P4" s="534"/>
      <c r="Q4" s="534"/>
      <c r="R4" s="534"/>
      <c r="S4" s="534"/>
      <c r="T4" s="534"/>
      <c r="U4" s="534"/>
    </row>
    <row r="5" spans="1:34" ht="22.5" customHeight="1">
      <c r="J5" s="531"/>
      <c r="K5" s="531"/>
      <c r="L5" s="1230" t="s">
        <v>631</v>
      </c>
      <c r="M5" s="1230"/>
      <c r="N5" s="1230"/>
      <c r="O5" s="1230"/>
      <c r="P5" s="1230"/>
      <c r="Q5" s="1230"/>
      <c r="R5" s="1230"/>
      <c r="S5" s="1230"/>
      <c r="T5" s="1230"/>
      <c r="U5" s="666"/>
    </row>
    <row r="6" spans="1:34" ht="3" customHeight="1">
      <c r="J6" s="531"/>
      <c r="K6" s="531"/>
      <c r="L6" s="526"/>
      <c r="M6" s="526"/>
      <c r="N6" s="526"/>
      <c r="O6" s="530"/>
      <c r="P6" s="530"/>
      <c r="Q6" s="530"/>
      <c r="R6" s="530"/>
      <c r="S6" s="530"/>
      <c r="T6" s="530"/>
      <c r="U6" s="530"/>
      <c r="V6" s="534"/>
    </row>
    <row r="7" spans="1:34" s="801" customFormat="1" ht="22.5">
      <c r="A7" s="810"/>
      <c r="B7" s="810"/>
      <c r="C7" s="810"/>
      <c r="D7" s="810"/>
      <c r="E7" s="810"/>
      <c r="F7" s="810"/>
      <c r="G7" s="809"/>
      <c r="H7" s="809"/>
      <c r="I7" s="689"/>
      <c r="J7" s="688"/>
      <c r="K7" s="688"/>
      <c r="L7" s="756"/>
      <c r="M7" s="619" t="s">
        <v>744</v>
      </c>
      <c r="N7" s="756"/>
      <c r="O7" s="1239" t="s">
        <v>85</v>
      </c>
      <c r="P7" s="1239"/>
      <c r="Q7" s="757"/>
      <c r="R7" s="757"/>
      <c r="S7" s="757"/>
      <c r="T7" s="757"/>
      <c r="U7" s="769"/>
      <c r="V7" s="806"/>
      <c r="X7" s="810"/>
      <c r="Y7" s="810"/>
      <c r="Z7" s="810"/>
      <c r="AA7" s="810"/>
      <c r="AB7" s="810"/>
      <c r="AC7" s="810"/>
      <c r="AD7" s="810"/>
      <c r="AE7" s="810"/>
      <c r="AF7" s="810"/>
      <c r="AG7" s="810"/>
      <c r="AH7" s="810"/>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592"/>
      <c r="B9" s="592"/>
      <c r="C9" s="592"/>
      <c r="D9" s="592"/>
      <c r="E9" s="592"/>
      <c r="F9" s="592"/>
      <c r="G9" s="592"/>
      <c r="H9" s="592"/>
      <c r="L9" s="501"/>
      <c r="M9" s="619" t="s">
        <v>502</v>
      </c>
      <c r="N9" s="668"/>
      <c r="O9" s="1207" t="str">
        <f>IF(NameOrPr_ch="",IF(NameOrPr="","",NameOrPr),NameOrPr_ch)</f>
        <v>Государственный комитет Республики Татарстан по тарифам</v>
      </c>
      <c r="P9" s="1207"/>
      <c r="Q9" s="1207"/>
      <c r="R9" s="1207"/>
      <c r="S9" s="1207"/>
      <c r="T9" s="1207"/>
      <c r="U9" s="584"/>
      <c r="V9" s="584"/>
      <c r="W9" s="521"/>
      <c r="X9" s="592"/>
      <c r="Y9" s="592"/>
      <c r="Z9" s="592"/>
      <c r="AA9" s="592"/>
      <c r="AB9" s="592"/>
      <c r="AC9" s="592"/>
      <c r="AD9" s="592"/>
      <c r="AE9" s="592"/>
      <c r="AF9" s="592"/>
      <c r="AG9" s="592"/>
      <c r="AH9" s="592"/>
    </row>
    <row r="10" spans="1:34" s="572" customFormat="1" ht="18.75">
      <c r="A10" s="592"/>
      <c r="B10" s="592"/>
      <c r="C10" s="592"/>
      <c r="D10" s="592"/>
      <c r="E10" s="592"/>
      <c r="F10" s="592"/>
      <c r="G10" s="592"/>
      <c r="H10" s="592"/>
      <c r="L10" s="501"/>
      <c r="M10" s="619" t="s">
        <v>596</v>
      </c>
      <c r="N10" s="668"/>
      <c r="O10" s="1207" t="str">
        <f>IF(datePr_ch="",IF(datePr="","",datePr),datePr_ch)</f>
        <v>15.12.2020</v>
      </c>
      <c r="P10" s="1207"/>
      <c r="Q10" s="1207"/>
      <c r="R10" s="1207"/>
      <c r="S10" s="1207"/>
      <c r="T10" s="1207"/>
      <c r="U10" s="584"/>
      <c r="V10" s="584"/>
      <c r="W10" s="521"/>
      <c r="X10" s="592"/>
      <c r="Y10" s="592"/>
      <c r="Z10" s="592"/>
      <c r="AA10" s="592"/>
      <c r="AB10" s="592"/>
      <c r="AC10" s="592"/>
      <c r="AD10" s="592"/>
      <c r="AE10" s="592"/>
      <c r="AF10" s="592"/>
      <c r="AG10" s="592"/>
      <c r="AH10" s="592"/>
    </row>
    <row r="11" spans="1:34" s="572" customFormat="1" ht="18.75">
      <c r="A11" s="592"/>
      <c r="B11" s="592"/>
      <c r="C11" s="592"/>
      <c r="D11" s="592"/>
      <c r="E11" s="592"/>
      <c r="F11" s="592"/>
      <c r="G11" s="592"/>
      <c r="H11" s="592"/>
      <c r="L11" s="554"/>
      <c r="M11" s="619" t="s">
        <v>595</v>
      </c>
      <c r="N11" s="668"/>
      <c r="O11" s="1207" t="str">
        <f>IF(numberPr_ch="",IF(numberPr="","",numberPr),numberPr_ch)</f>
        <v>434-126/тп-2020</v>
      </c>
      <c r="P11" s="1207"/>
      <c r="Q11" s="1207"/>
      <c r="R11" s="1207"/>
      <c r="S11" s="1207"/>
      <c r="T11" s="1207"/>
      <c r="U11" s="584"/>
      <c r="V11" s="584"/>
      <c r="W11" s="521"/>
      <c r="X11" s="592"/>
      <c r="Y11" s="592"/>
      <c r="Z11" s="592"/>
      <c r="AA11" s="592"/>
      <c r="AB11" s="592"/>
      <c r="AC11" s="592"/>
      <c r="AD11" s="592"/>
      <c r="AE11" s="592"/>
      <c r="AF11" s="592"/>
      <c r="AG11" s="592"/>
      <c r="AH11" s="592"/>
    </row>
    <row r="12" spans="1:34" s="572" customFormat="1" ht="18.75">
      <c r="A12" s="592"/>
      <c r="B12" s="592"/>
      <c r="C12" s="592"/>
      <c r="D12" s="592"/>
      <c r="E12" s="592"/>
      <c r="F12" s="592"/>
      <c r="G12" s="592"/>
      <c r="H12" s="592"/>
      <c r="L12" s="554"/>
      <c r="M12" s="619" t="s">
        <v>501</v>
      </c>
      <c r="N12" s="668"/>
      <c r="O12" s="1207" t="str">
        <f>IF(IstPub_ch="",IF(IstPub="","",IstPub),IstPub_ch)</f>
        <v>Официальный сайт правовой информации Министерства юстиции РТ:  http//pravo.tatarstan.ru</v>
      </c>
      <c r="P12" s="1207"/>
      <c r="Q12" s="1207"/>
      <c r="R12" s="1207"/>
      <c r="S12" s="1207"/>
      <c r="T12" s="1207"/>
      <c r="U12" s="584"/>
      <c r="V12" s="584"/>
      <c r="W12" s="521"/>
      <c r="X12" s="592"/>
      <c r="Y12" s="592"/>
      <c r="Z12" s="592"/>
      <c r="AA12" s="592"/>
      <c r="AB12" s="592"/>
      <c r="AC12" s="592"/>
      <c r="AD12" s="592"/>
      <c r="AE12" s="592"/>
      <c r="AF12" s="592"/>
      <c r="AG12" s="592"/>
      <c r="AH12" s="592"/>
    </row>
    <row r="13" spans="1:34" s="572" customFormat="1" ht="11.25" hidden="1">
      <c r="A13" s="592"/>
      <c r="B13" s="592"/>
      <c r="C13" s="592"/>
      <c r="D13" s="592"/>
      <c r="E13" s="592"/>
      <c r="F13" s="592"/>
      <c r="G13" s="592"/>
      <c r="H13" s="592"/>
      <c r="L13" s="1231"/>
      <c r="M13" s="1231"/>
      <c r="N13" s="568"/>
      <c r="O13" s="584"/>
      <c r="P13" s="584"/>
      <c r="Q13" s="584"/>
      <c r="R13" s="584"/>
      <c r="S13" s="584"/>
      <c r="T13" s="584"/>
      <c r="U13" s="590" t="s">
        <v>373</v>
      </c>
      <c r="X13" s="592"/>
      <c r="Y13" s="592"/>
      <c r="Z13" s="592"/>
      <c r="AA13" s="592"/>
      <c r="AB13" s="592"/>
      <c r="AC13" s="592"/>
      <c r="AD13" s="592"/>
      <c r="AE13" s="592"/>
      <c r="AF13" s="592"/>
      <c r="AG13" s="592"/>
      <c r="AH13" s="592"/>
    </row>
    <row r="14" spans="1:34">
      <c r="J14" s="531"/>
      <c r="K14" s="531"/>
      <c r="L14" s="526"/>
      <c r="M14" s="526"/>
      <c r="N14" s="504"/>
      <c r="O14" s="1208"/>
      <c r="P14" s="1208"/>
      <c r="Q14" s="1208"/>
      <c r="R14" s="1208"/>
      <c r="S14" s="1208"/>
      <c r="T14" s="1208"/>
      <c r="U14" s="1208"/>
    </row>
    <row r="15" spans="1:34">
      <c r="J15" s="531"/>
      <c r="K15" s="531"/>
      <c r="L15" s="1159" t="s">
        <v>454</v>
      </c>
      <c r="M15" s="1159"/>
      <c r="N15" s="1159"/>
      <c r="O15" s="1159"/>
      <c r="P15" s="1159"/>
      <c r="Q15" s="1159"/>
      <c r="R15" s="1159"/>
      <c r="S15" s="1159"/>
      <c r="T15" s="1159"/>
      <c r="U15" s="1159"/>
      <c r="V15" s="1159"/>
      <c r="W15" s="1159" t="s">
        <v>455</v>
      </c>
    </row>
    <row r="16" spans="1:34" ht="14.25" customHeight="1">
      <c r="J16" s="531"/>
      <c r="K16" s="531"/>
      <c r="L16" s="1214" t="s">
        <v>92</v>
      </c>
      <c r="M16" s="1214" t="s">
        <v>639</v>
      </c>
      <c r="N16" s="663"/>
      <c r="O16" s="1215" t="s">
        <v>641</v>
      </c>
      <c r="P16" s="1216"/>
      <c r="Q16" s="1216"/>
      <c r="R16" s="1216"/>
      <c r="S16" s="1216"/>
      <c r="T16" s="1217"/>
      <c r="U16" s="1225" t="s">
        <v>341</v>
      </c>
      <c r="V16" s="1211" t="s">
        <v>275</v>
      </c>
      <c r="W16" s="1159"/>
    </row>
    <row r="17" spans="1:36" ht="14.25" customHeight="1">
      <c r="J17" s="531"/>
      <c r="K17" s="531"/>
      <c r="L17" s="1214"/>
      <c r="M17" s="1214"/>
      <c r="N17" s="664"/>
      <c r="O17" s="1220" t="s">
        <v>605</v>
      </c>
      <c r="P17" s="1218" t="s">
        <v>271</v>
      </c>
      <c r="Q17" s="1219"/>
      <c r="R17" s="1222" t="s">
        <v>654</v>
      </c>
      <c r="S17" s="1223"/>
      <c r="T17" s="1224"/>
      <c r="U17" s="1226"/>
      <c r="V17" s="1212"/>
      <c r="W17" s="1159"/>
    </row>
    <row r="18" spans="1:36" ht="33.75" customHeight="1">
      <c r="J18" s="531"/>
      <c r="K18" s="531"/>
      <c r="L18" s="1214"/>
      <c r="M18" s="1214"/>
      <c r="N18" s="665"/>
      <c r="O18" s="1221"/>
      <c r="P18" s="537" t="s">
        <v>606</v>
      </c>
      <c r="Q18" s="537" t="s">
        <v>6</v>
      </c>
      <c r="R18" s="538" t="s">
        <v>274</v>
      </c>
      <c r="S18" s="1209" t="s">
        <v>273</v>
      </c>
      <c r="T18" s="1210"/>
      <c r="U18" s="1227"/>
      <c r="V18" s="1213"/>
      <c r="W18" s="1159"/>
    </row>
    <row r="19" spans="1:36">
      <c r="J19" s="531"/>
      <c r="K19" s="571">
        <v>1</v>
      </c>
      <c r="L19" s="649" t="s">
        <v>93</v>
      </c>
      <c r="M19" s="649" t="s">
        <v>49</v>
      </c>
      <c r="N19" s="651" t="str">
        <f ca="1">OFFSET(N19,0,-1)</f>
        <v>2</v>
      </c>
      <c r="O19" s="650">
        <f ca="1">OFFSET(O19,0,-1)+1</f>
        <v>3</v>
      </c>
      <c r="P19" s="650">
        <f ca="1">OFFSET(P19,0,-1)+1</f>
        <v>4</v>
      </c>
      <c r="Q19" s="650">
        <f ca="1">OFFSET(Q19,0,-1)+1</f>
        <v>5</v>
      </c>
      <c r="R19" s="650">
        <f ca="1">OFFSET(R19,0,-1)+1</f>
        <v>6</v>
      </c>
      <c r="S19" s="1232">
        <f ca="1">OFFSET(S19,0,-1)+1</f>
        <v>7</v>
      </c>
      <c r="T19" s="1232"/>
      <c r="U19" s="650">
        <f ca="1">OFFSET(U19,0,-2)+1</f>
        <v>8</v>
      </c>
      <c r="V19" s="651">
        <f ca="1">OFFSET(V19,0,-1)</f>
        <v>8</v>
      </c>
      <c r="W19" s="650">
        <f ca="1">OFFSET(W19,0,-1)+1</f>
        <v>9</v>
      </c>
    </row>
    <row r="20" spans="1:36" ht="22.5">
      <c r="A20" s="1233">
        <v>1</v>
      </c>
      <c r="B20" s="885"/>
      <c r="C20" s="885"/>
      <c r="D20" s="885"/>
      <c r="E20" s="886"/>
      <c r="F20" s="887"/>
      <c r="G20" s="887"/>
      <c r="H20" s="887"/>
      <c r="I20" s="888"/>
      <c r="J20" s="883"/>
      <c r="K20" s="890"/>
      <c r="L20" s="595" t="e">
        <f ca="1">mergeValue(A20)</f>
        <v>#NAME?</v>
      </c>
      <c r="M20" s="643" t="s">
        <v>20</v>
      </c>
      <c r="N20" s="648"/>
      <c r="O20" s="1234"/>
      <c r="P20" s="1234"/>
      <c r="Q20" s="1234"/>
      <c r="R20" s="1234"/>
      <c r="S20" s="1234"/>
      <c r="T20" s="1234"/>
      <c r="U20" s="1234"/>
      <c r="V20" s="1234"/>
      <c r="W20" s="632" t="s">
        <v>476</v>
      </c>
      <c r="Y20" s="591"/>
      <c r="Z20" s="591" t="str">
        <f t="shared" ref="Z20:Z33" si="0">IF(M20="","",M20 )</f>
        <v>Наименование тарифа</v>
      </c>
      <c r="AA20" s="591"/>
      <c r="AB20" s="591"/>
      <c r="AC20" s="591"/>
      <c r="AI20" s="587"/>
      <c r="AJ20" s="587"/>
    </row>
    <row r="21" spans="1:36" ht="22.5">
      <c r="A21" s="1233"/>
      <c r="B21" s="1233">
        <v>1</v>
      </c>
      <c r="C21" s="885"/>
      <c r="D21" s="885"/>
      <c r="E21" s="887"/>
      <c r="F21" s="887"/>
      <c r="G21" s="887"/>
      <c r="H21" s="887"/>
      <c r="I21" s="882"/>
      <c r="J21" s="881"/>
      <c r="K21" s="884"/>
      <c r="L21" s="595" t="e">
        <f ca="1">mergeValue(A21) &amp;"."&amp; mergeValue(B21)</f>
        <v>#NAME?</v>
      </c>
      <c r="M21" s="548" t="s">
        <v>16</v>
      </c>
      <c r="N21" s="648"/>
      <c r="O21" s="1234"/>
      <c r="P21" s="1234"/>
      <c r="Q21" s="1234"/>
      <c r="R21" s="1234"/>
      <c r="S21" s="1234"/>
      <c r="T21" s="1234"/>
      <c r="U21" s="1234"/>
      <c r="V21" s="1234"/>
      <c r="W21" s="632" t="s">
        <v>477</v>
      </c>
      <c r="Y21" s="591"/>
      <c r="Z21" s="591" t="str">
        <f t="shared" si="0"/>
        <v>Территория действия тарифа</v>
      </c>
      <c r="AA21" s="591"/>
      <c r="AB21" s="591"/>
      <c r="AC21" s="591"/>
      <c r="AI21" s="587"/>
      <c r="AJ21" s="587"/>
    </row>
    <row r="22" spans="1:36" ht="22.5">
      <c r="A22" s="1233"/>
      <c r="B22" s="1233"/>
      <c r="C22" s="1233">
        <v>1</v>
      </c>
      <c r="D22" s="885"/>
      <c r="E22" s="887"/>
      <c r="F22" s="887"/>
      <c r="G22" s="887"/>
      <c r="H22" s="887"/>
      <c r="I22" s="889"/>
      <c r="J22" s="881"/>
      <c r="K22" s="884"/>
      <c r="L22" s="595" t="e">
        <f ca="1">mergeValue(A22) &amp;"."&amp; mergeValue(B22)&amp;"."&amp; mergeValue(C22)</f>
        <v>#NAME?</v>
      </c>
      <c r="M22" s="549" t="s">
        <v>7</v>
      </c>
      <c r="N22" s="648"/>
      <c r="O22" s="1234"/>
      <c r="P22" s="1234"/>
      <c r="Q22" s="1234"/>
      <c r="R22" s="1234"/>
      <c r="S22" s="1234"/>
      <c r="T22" s="1234"/>
      <c r="U22" s="1234"/>
      <c r="V22" s="1234"/>
      <c r="W22" s="632" t="s">
        <v>633</v>
      </c>
      <c r="Y22" s="591"/>
      <c r="Z22" s="591" t="str">
        <f t="shared" si="0"/>
        <v xml:space="preserve">Наименование системы теплоснабжения </v>
      </c>
      <c r="AA22" s="591"/>
      <c r="AB22" s="591"/>
      <c r="AC22" s="591"/>
      <c r="AI22" s="587"/>
      <c r="AJ22" s="587"/>
    </row>
    <row r="23" spans="1:36" ht="22.5">
      <c r="A23" s="1233"/>
      <c r="B23" s="1233"/>
      <c r="C23" s="1233"/>
      <c r="D23" s="1233">
        <v>1</v>
      </c>
      <c r="E23" s="887"/>
      <c r="F23" s="887"/>
      <c r="G23" s="887"/>
      <c r="H23" s="887"/>
      <c r="I23" s="889"/>
      <c r="J23" s="881"/>
      <c r="K23" s="884"/>
      <c r="L23" s="595" t="e">
        <f ca="1">mergeValue(A23) &amp;"."&amp; mergeValue(B23)&amp;"."&amp; mergeValue(C23)&amp;"."&amp; mergeValue(D23)</f>
        <v>#NAME?</v>
      </c>
      <c r="M23" s="550" t="s">
        <v>22</v>
      </c>
      <c r="N23" s="648"/>
      <c r="O23" s="1234"/>
      <c r="P23" s="1234"/>
      <c r="Q23" s="1234"/>
      <c r="R23" s="1234"/>
      <c r="S23" s="1234"/>
      <c r="T23" s="1234"/>
      <c r="U23" s="1234"/>
      <c r="V23" s="1234"/>
      <c r="W23" s="632" t="s">
        <v>634</v>
      </c>
      <c r="Y23" s="591"/>
      <c r="Z23" s="591" t="str">
        <f t="shared" si="0"/>
        <v xml:space="preserve">Источник тепловой энергии  </v>
      </c>
      <c r="AA23" s="591"/>
      <c r="AB23" s="591"/>
      <c r="AC23" s="591"/>
      <c r="AI23" s="587"/>
      <c r="AJ23" s="587"/>
    </row>
    <row r="24" spans="1:36" ht="101.25">
      <c r="A24" s="1233"/>
      <c r="B24" s="1233"/>
      <c r="C24" s="1233"/>
      <c r="D24" s="1233"/>
      <c r="E24" s="1233">
        <v>1</v>
      </c>
      <c r="F24" s="887"/>
      <c r="G24" s="887"/>
      <c r="H24" s="885">
        <v>1</v>
      </c>
      <c r="I24" s="1233">
        <v>1</v>
      </c>
      <c r="J24" s="887"/>
      <c r="K24" s="892"/>
      <c r="L24" s="595" t="e">
        <f ca="1">mergeValue(A24) &amp;"."&amp; mergeValue(B24)&amp;"."&amp; mergeValue(C24)&amp;"."&amp; mergeValue(D24)&amp;"."&amp; mergeValue(E24)</f>
        <v>#NAME?</v>
      </c>
      <c r="M24" s="556" t="s">
        <v>9</v>
      </c>
      <c r="N24" s="648"/>
      <c r="O24" s="1235"/>
      <c r="P24" s="1235"/>
      <c r="Q24" s="1235"/>
      <c r="R24" s="1235"/>
      <c r="S24" s="1235"/>
      <c r="T24" s="1235"/>
      <c r="U24" s="1235"/>
      <c r="V24" s="1235"/>
      <c r="W24" s="632" t="s">
        <v>638</v>
      </c>
      <c r="Y24" s="591"/>
      <c r="Z24" s="591" t="str">
        <f t="shared" si="0"/>
        <v>Схема подключения теплопотребляющей установки к коллектору источника тепловой энергии</v>
      </c>
      <c r="AA24" s="591"/>
      <c r="AB24" s="591"/>
      <c r="AC24" s="591"/>
      <c r="AI24" s="587"/>
      <c r="AJ24" s="587"/>
    </row>
    <row r="25" spans="1:36" ht="90">
      <c r="A25" s="1233"/>
      <c r="B25" s="1233"/>
      <c r="C25" s="1233"/>
      <c r="D25" s="1233"/>
      <c r="E25" s="1233"/>
      <c r="F25" s="1233">
        <v>1</v>
      </c>
      <c r="G25" s="885"/>
      <c r="H25" s="885"/>
      <c r="I25" s="1233"/>
      <c r="J25" s="1233">
        <v>1</v>
      </c>
      <c r="K25" s="893"/>
      <c r="L25" s="595" t="e">
        <f ca="1">mergeValue(A25) &amp;"."&amp; mergeValue(B25)&amp;"."&amp; mergeValue(C25)&amp;"."&amp; mergeValue(D25)&amp;"."&amp; mergeValue(E25)&amp;"."&amp; mergeValue(F25)</f>
        <v>#NAME?</v>
      </c>
      <c r="M25" s="557" t="s">
        <v>10</v>
      </c>
      <c r="N25" s="648"/>
      <c r="O25" s="1236"/>
      <c r="P25" s="1237"/>
      <c r="Q25" s="1237"/>
      <c r="R25" s="1237"/>
      <c r="S25" s="1237"/>
      <c r="T25" s="1237"/>
      <c r="U25" s="1237"/>
      <c r="V25" s="1238"/>
      <c r="W25" s="632" t="s">
        <v>636</v>
      </c>
      <c r="Y25" s="591"/>
      <c r="Z25" s="591" t="str">
        <f t="shared" si="0"/>
        <v>Группа потребителей</v>
      </c>
      <c r="AA25" s="591"/>
      <c r="AB25" s="591"/>
      <c r="AC25" s="591"/>
      <c r="AI25" s="587"/>
      <c r="AJ25" s="587"/>
    </row>
    <row r="26" spans="1:36" ht="189" customHeight="1">
      <c r="A26" s="1233"/>
      <c r="B26" s="1233"/>
      <c r="C26" s="1233"/>
      <c r="D26" s="1233"/>
      <c r="E26" s="1233"/>
      <c r="F26" s="1233"/>
      <c r="G26" s="885">
        <v>1</v>
      </c>
      <c r="H26" s="885"/>
      <c r="I26" s="1233"/>
      <c r="J26" s="1233"/>
      <c r="K26" s="893">
        <v>1</v>
      </c>
      <c r="L26" s="595" t="e">
        <f ca="1">mergeValue(A26) &amp;"."&amp; mergeValue(B26)&amp;"."&amp; mergeValue(C26)&amp;"."&amp; mergeValue(D26)&amp;"."&amp; mergeValue(E26)&amp;"."&amp; mergeValue(F26)&amp;"."&amp; mergeValue(G26)</f>
        <v>#NAME?</v>
      </c>
      <c r="M26" s="1071"/>
      <c r="N26" s="648"/>
      <c r="O26" s="564"/>
      <c r="P26" s="564"/>
      <c r="Q26" s="1095"/>
      <c r="R26" s="1228"/>
      <c r="S26" s="1229" t="s">
        <v>84</v>
      </c>
      <c r="T26" s="1228"/>
      <c r="U26" s="1229" t="s">
        <v>85</v>
      </c>
      <c r="V26" s="564"/>
      <c r="W26" s="1204" t="s">
        <v>655</v>
      </c>
      <c r="X26" s="587" t="e">
        <f ca="1">strCheckDate(O27:V27)</f>
        <v>#NAME?</v>
      </c>
      <c r="Y26" s="591"/>
      <c r="Z26" s="591" t="str">
        <f t="shared" si="0"/>
        <v/>
      </c>
      <c r="AA26" s="591"/>
      <c r="AB26" s="591"/>
      <c r="AC26" s="591"/>
      <c r="AI26" s="587"/>
      <c r="AJ26" s="587"/>
    </row>
    <row r="27" spans="1:36" ht="11.25" hidden="1">
      <c r="A27" s="1233"/>
      <c r="B27" s="1233"/>
      <c r="C27" s="1233"/>
      <c r="D27" s="1233"/>
      <c r="E27" s="1233"/>
      <c r="F27" s="1233"/>
      <c r="G27" s="885"/>
      <c r="H27" s="885"/>
      <c r="I27" s="1233"/>
      <c r="J27" s="1233"/>
      <c r="K27" s="893"/>
      <c r="L27" s="602"/>
      <c r="M27" s="648"/>
      <c r="N27" s="648"/>
      <c r="O27" s="564"/>
      <c r="P27" s="564"/>
      <c r="Q27" s="586" t="str">
        <f>R26 &amp; "-" &amp; T26</f>
        <v>-</v>
      </c>
      <c r="R27" s="1228"/>
      <c r="S27" s="1229"/>
      <c r="T27" s="1228"/>
      <c r="U27" s="1229"/>
      <c r="V27" s="564"/>
      <c r="W27" s="1205"/>
      <c r="Y27" s="591"/>
      <c r="Z27" s="591" t="str">
        <f t="shared" si="0"/>
        <v/>
      </c>
      <c r="AA27" s="591"/>
      <c r="AB27" s="591"/>
      <c r="AC27" s="591"/>
      <c r="AI27" s="587"/>
      <c r="AJ27" s="587"/>
    </row>
    <row r="28" spans="1:36" ht="15" customHeight="1">
      <c r="A28" s="1233"/>
      <c r="B28" s="1233"/>
      <c r="C28" s="1233"/>
      <c r="D28" s="1233"/>
      <c r="E28" s="1233"/>
      <c r="F28" s="1233"/>
      <c r="G28" s="887"/>
      <c r="H28" s="885"/>
      <c r="I28" s="1233"/>
      <c r="J28" s="1233"/>
      <c r="K28" s="892"/>
      <c r="L28" s="540"/>
      <c r="M28" s="559" t="s">
        <v>25</v>
      </c>
      <c r="N28" s="566"/>
      <c r="O28" s="566"/>
      <c r="P28" s="566"/>
      <c r="Q28" s="566"/>
      <c r="R28" s="566"/>
      <c r="S28" s="566"/>
      <c r="T28" s="566"/>
      <c r="U28" s="566"/>
      <c r="V28" s="562"/>
      <c r="W28" s="1206"/>
      <c r="Y28" s="591"/>
      <c r="Z28" s="591" t="str">
        <f t="shared" si="0"/>
        <v>Добавить вид теплоносителя (параметры теплоносителя)</v>
      </c>
      <c r="AA28" s="591"/>
      <c r="AB28" s="591"/>
      <c r="AC28" s="591"/>
      <c r="AI28" s="587"/>
      <c r="AJ28" s="587"/>
    </row>
    <row r="29" spans="1:36" ht="15" customHeight="1">
      <c r="A29" s="1233"/>
      <c r="B29" s="1233"/>
      <c r="C29" s="1233"/>
      <c r="D29" s="1233"/>
      <c r="E29" s="1233"/>
      <c r="F29" s="887"/>
      <c r="G29" s="887"/>
      <c r="H29" s="885"/>
      <c r="I29" s="1233"/>
      <c r="J29" s="887"/>
      <c r="K29" s="892"/>
      <c r="L29" s="540"/>
      <c r="M29" s="558" t="s">
        <v>11</v>
      </c>
      <c r="N29" s="566"/>
      <c r="O29" s="566"/>
      <c r="P29" s="566"/>
      <c r="Q29" s="566"/>
      <c r="R29" s="566"/>
      <c r="S29" s="566"/>
      <c r="T29" s="566"/>
      <c r="U29" s="565"/>
      <c r="V29" s="566"/>
      <c r="W29" s="667"/>
      <c r="Y29" s="591"/>
      <c r="Z29" s="591" t="str">
        <f t="shared" si="0"/>
        <v>Добавить группу потребителей</v>
      </c>
      <c r="AA29" s="591"/>
      <c r="AB29" s="591"/>
      <c r="AC29" s="591"/>
      <c r="AI29" s="587"/>
      <c r="AJ29" s="587"/>
    </row>
    <row r="30" spans="1:36" ht="15" customHeight="1">
      <c r="A30" s="1233"/>
      <c r="B30" s="1233"/>
      <c r="C30" s="1233"/>
      <c r="D30" s="1233"/>
      <c r="E30" s="891"/>
      <c r="F30" s="887"/>
      <c r="G30" s="887"/>
      <c r="H30" s="887"/>
      <c r="I30" s="883"/>
      <c r="J30" s="880"/>
      <c r="K30" s="890"/>
      <c r="L30" s="540"/>
      <c r="M30" s="553" t="s">
        <v>12</v>
      </c>
      <c r="N30" s="566"/>
      <c r="O30" s="566"/>
      <c r="P30" s="566"/>
      <c r="Q30" s="566"/>
      <c r="R30" s="566"/>
      <c r="S30" s="566"/>
      <c r="T30" s="566"/>
      <c r="U30" s="565"/>
      <c r="V30" s="566"/>
      <c r="W30" s="667"/>
      <c r="Y30" s="591"/>
      <c r="Z30" s="591" t="str">
        <f t="shared" si="0"/>
        <v>Добавить схему подключения</v>
      </c>
      <c r="AA30" s="591"/>
      <c r="AB30" s="591"/>
      <c r="AC30" s="591"/>
      <c r="AI30" s="587"/>
      <c r="AJ30" s="587"/>
    </row>
    <row r="31" spans="1:36" ht="15" customHeight="1">
      <c r="A31" s="1233"/>
      <c r="B31" s="1233"/>
      <c r="C31" s="1233"/>
      <c r="D31" s="891"/>
      <c r="E31" s="891"/>
      <c r="F31" s="887"/>
      <c r="G31" s="887"/>
      <c r="H31" s="887"/>
      <c r="I31" s="883"/>
      <c r="J31" s="880"/>
      <c r="K31" s="890"/>
      <c r="L31" s="540"/>
      <c r="M31" s="552" t="s">
        <v>17</v>
      </c>
      <c r="N31" s="566"/>
      <c r="O31" s="566"/>
      <c r="P31" s="566"/>
      <c r="Q31" s="566"/>
      <c r="R31" s="566"/>
      <c r="S31" s="566"/>
      <c r="T31" s="566"/>
      <c r="U31" s="565"/>
      <c r="V31" s="566"/>
      <c r="W31" s="667"/>
      <c r="Y31" s="591"/>
      <c r="Z31" s="591" t="str">
        <f t="shared" si="0"/>
        <v>Добавить источник тепловой энергии</v>
      </c>
      <c r="AA31" s="591"/>
      <c r="AB31" s="591"/>
      <c r="AC31" s="591"/>
      <c r="AI31" s="587"/>
      <c r="AJ31" s="587"/>
    </row>
    <row r="32" spans="1:36" ht="15" customHeight="1">
      <c r="A32" s="1233"/>
      <c r="B32" s="1233"/>
      <c r="C32" s="891"/>
      <c r="D32" s="891"/>
      <c r="E32" s="891"/>
      <c r="F32" s="891"/>
      <c r="G32" s="896"/>
      <c r="H32" s="883"/>
      <c r="I32" s="894"/>
      <c r="J32" s="880"/>
      <c r="K32" s="895"/>
      <c r="L32" s="540"/>
      <c r="M32" s="551" t="s">
        <v>18</v>
      </c>
      <c r="N32" s="566"/>
      <c r="O32" s="566"/>
      <c r="P32" s="566"/>
      <c r="Q32" s="566"/>
      <c r="R32" s="566"/>
      <c r="S32" s="566"/>
      <c r="T32" s="566"/>
      <c r="U32" s="565"/>
      <c r="V32" s="566"/>
      <c r="W32" s="667"/>
      <c r="Y32" s="591"/>
      <c r="Z32" s="591" t="str">
        <f t="shared" si="0"/>
        <v>Добавить наименование системы теплоснабжения</v>
      </c>
      <c r="AA32" s="591"/>
      <c r="AB32" s="591"/>
      <c r="AC32" s="591"/>
      <c r="AI32" s="587"/>
      <c r="AJ32" s="587"/>
    </row>
    <row r="33" spans="1:36" ht="15" customHeight="1">
      <c r="A33" s="1233"/>
      <c r="B33" s="891"/>
      <c r="C33" s="891"/>
      <c r="D33" s="891"/>
      <c r="E33" s="891"/>
      <c r="F33" s="891"/>
      <c r="G33" s="896"/>
      <c r="H33" s="883"/>
      <c r="I33" s="883"/>
      <c r="J33" s="880"/>
      <c r="K33" s="890"/>
      <c r="L33" s="540"/>
      <c r="M33" s="560" t="s">
        <v>19</v>
      </c>
      <c r="N33" s="566"/>
      <c r="O33" s="566"/>
      <c r="P33" s="566"/>
      <c r="Q33" s="566"/>
      <c r="R33" s="566"/>
      <c r="S33" s="566"/>
      <c r="T33" s="566"/>
      <c r="U33" s="565"/>
      <c r="V33" s="566"/>
      <c r="W33" s="667"/>
      <c r="Y33" s="591"/>
      <c r="Z33" s="591" t="str">
        <f t="shared" si="0"/>
        <v>Добавить территорию действия тарифа</v>
      </c>
      <c r="AA33" s="591"/>
      <c r="AB33" s="591"/>
      <c r="AC33" s="591"/>
      <c r="AI33" s="587"/>
      <c r="AJ33" s="587"/>
    </row>
    <row r="34" spans="1:36" s="524" customFormat="1" ht="15" customHeight="1">
      <c r="A34" s="879"/>
      <c r="B34" s="879"/>
      <c r="C34" s="879"/>
      <c r="D34" s="879"/>
      <c r="E34" s="879"/>
      <c r="F34" s="879"/>
      <c r="G34" s="879"/>
      <c r="H34" s="879"/>
      <c r="I34" s="879"/>
      <c r="J34" s="879"/>
      <c r="K34" s="879"/>
      <c r="L34" s="494"/>
      <c r="M34" s="567" t="s">
        <v>309</v>
      </c>
      <c r="N34" s="566"/>
      <c r="O34" s="566"/>
      <c r="P34" s="566"/>
      <c r="Q34" s="566"/>
      <c r="R34" s="566"/>
      <c r="S34" s="566"/>
      <c r="T34" s="566"/>
      <c r="U34" s="565"/>
      <c r="V34" s="566"/>
      <c r="W34" s="667"/>
      <c r="X34" s="589"/>
      <c r="Y34" s="589"/>
      <c r="Z34" s="589"/>
      <c r="AA34" s="589"/>
      <c r="AB34" s="589"/>
      <c r="AC34" s="589"/>
      <c r="AD34" s="589"/>
      <c r="AE34" s="589"/>
      <c r="AF34" s="589"/>
      <c r="AG34" s="589"/>
      <c r="AH34" s="589"/>
    </row>
    <row r="35" spans="1:36" ht="11.25">
      <c r="A35" s="525"/>
      <c r="B35" s="525"/>
      <c r="C35" s="525"/>
      <c r="D35" s="525"/>
      <c r="E35" s="525"/>
      <c r="F35" s="525"/>
      <c r="G35" s="525"/>
      <c r="H35" s="525"/>
      <c r="I35" s="525"/>
      <c r="J35" s="525"/>
      <c r="K35" s="525"/>
      <c r="X35" s="525"/>
      <c r="Y35" s="525"/>
      <c r="Z35" s="525"/>
      <c r="AA35" s="525"/>
      <c r="AB35" s="525"/>
      <c r="AC35" s="525"/>
      <c r="AD35" s="525"/>
      <c r="AE35" s="525"/>
      <c r="AF35" s="525"/>
      <c r="AG35" s="525"/>
      <c r="AH35" s="525"/>
    </row>
    <row r="36" spans="1:36" ht="105.75" customHeight="1">
      <c r="L36" s="1">
        <v>1</v>
      </c>
      <c r="M36" s="1197" t="s">
        <v>632</v>
      </c>
      <c r="N36" s="1197"/>
      <c r="O36" s="1197"/>
      <c r="P36" s="1197"/>
      <c r="Q36" s="1197"/>
      <c r="R36" s="1197"/>
      <c r="S36" s="1197"/>
      <c r="T36" s="1197"/>
      <c r="U36" s="1197"/>
      <c r="V36" s="1197"/>
      <c r="W36" s="1197"/>
    </row>
  </sheetData>
  <sheetProtection password="FA9C" sheet="1" objects="1" scenarios="1" formatColumns="0" formatRows="0"/>
  <dataConsolidate leftLabels="1" link="1"/>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9" hidden="1" customWidth="1"/>
    <col min="2" max="4" width="3.7109375" style="810" hidden="1" customWidth="1"/>
    <col min="5" max="5" width="3.7109375" style="811" customWidth="1"/>
    <col min="6" max="6" width="9.7109375" style="801" customWidth="1"/>
    <col min="7" max="7" width="37.7109375" style="801" customWidth="1"/>
    <col min="8" max="8" width="66.85546875" style="801" customWidth="1"/>
    <col min="9" max="9" width="115.7109375" style="801" customWidth="1"/>
    <col min="10" max="11" width="10.5703125" style="810"/>
    <col min="12" max="12" width="11.140625" style="810" customWidth="1"/>
    <col min="13" max="20" width="10.5703125" style="810"/>
    <col min="21" max="16384" width="10.5703125" style="801"/>
  </cols>
  <sheetData>
    <row r="1" spans="1:20" ht="3" customHeight="1">
      <c r="A1" s="809" t="s">
        <v>50</v>
      </c>
    </row>
    <row r="2" spans="1:20" ht="22.5">
      <c r="F2" s="1198" t="s">
        <v>491</v>
      </c>
      <c r="G2" s="1199"/>
      <c r="H2" s="1200"/>
      <c r="I2" s="808"/>
    </row>
    <row r="3" spans="1:20" ht="3" customHeight="1"/>
    <row r="4" spans="1:20" s="572" customFormat="1" ht="11.25">
      <c r="A4" s="773"/>
      <c r="B4" s="773"/>
      <c r="C4" s="773"/>
      <c r="D4" s="773"/>
      <c r="F4" s="1159" t="s">
        <v>454</v>
      </c>
      <c r="G4" s="1159"/>
      <c r="H4" s="1159"/>
      <c r="I4" s="1201" t="s">
        <v>455</v>
      </c>
      <c r="J4" s="773"/>
      <c r="K4" s="773"/>
      <c r="L4" s="773"/>
      <c r="M4" s="773"/>
      <c r="N4" s="773"/>
      <c r="O4" s="773"/>
      <c r="P4" s="773"/>
      <c r="Q4" s="773"/>
      <c r="R4" s="773"/>
      <c r="S4" s="773"/>
      <c r="T4" s="773"/>
    </row>
    <row r="5" spans="1:20" s="572" customFormat="1" ht="11.25" customHeight="1">
      <c r="A5" s="773"/>
      <c r="B5" s="773"/>
      <c r="C5" s="773"/>
      <c r="D5" s="773"/>
      <c r="F5" s="778" t="s">
        <v>92</v>
      </c>
      <c r="G5" s="812" t="s">
        <v>457</v>
      </c>
      <c r="H5" s="803" t="s">
        <v>442</v>
      </c>
      <c r="I5" s="1201"/>
      <c r="J5" s="773"/>
      <c r="K5" s="773"/>
      <c r="L5" s="773"/>
      <c r="M5" s="773"/>
      <c r="N5" s="773"/>
      <c r="O5" s="773"/>
      <c r="P5" s="773"/>
      <c r="Q5" s="773"/>
      <c r="R5" s="773"/>
      <c r="S5" s="773"/>
      <c r="T5" s="773"/>
    </row>
    <row r="6" spans="1:20" s="572" customFormat="1" ht="12" customHeight="1">
      <c r="A6" s="773"/>
      <c r="B6" s="773"/>
      <c r="C6" s="773"/>
      <c r="D6" s="773"/>
      <c r="F6" s="813" t="s">
        <v>93</v>
      </c>
      <c r="G6" s="814">
        <v>2</v>
      </c>
      <c r="H6" s="815">
        <v>3</v>
      </c>
      <c r="I6" s="610">
        <v>4</v>
      </c>
      <c r="J6" s="773">
        <v>4</v>
      </c>
      <c r="K6" s="773"/>
      <c r="L6" s="773"/>
      <c r="M6" s="773"/>
      <c r="N6" s="773"/>
      <c r="O6" s="773"/>
      <c r="P6" s="773"/>
      <c r="Q6" s="773"/>
      <c r="R6" s="773"/>
      <c r="S6" s="773"/>
      <c r="T6" s="773"/>
    </row>
    <row r="7" spans="1:20" s="572" customFormat="1" ht="18.75">
      <c r="A7" s="773"/>
      <c r="B7" s="773"/>
      <c r="C7" s="773"/>
      <c r="D7" s="773"/>
      <c r="F7" s="816">
        <v>1</v>
      </c>
      <c r="G7" s="817" t="s">
        <v>492</v>
      </c>
      <c r="H7" s="807" t="str">
        <f>IF(dateCh="","",dateCh)</f>
        <v>22.12.2020</v>
      </c>
      <c r="I7" s="818" t="s">
        <v>493</v>
      </c>
      <c r="J7" s="617"/>
      <c r="K7" s="773"/>
      <c r="L7" s="773"/>
      <c r="M7" s="773"/>
      <c r="N7" s="773"/>
      <c r="O7" s="773"/>
      <c r="P7" s="773"/>
      <c r="Q7" s="773"/>
      <c r="R7" s="773"/>
      <c r="S7" s="773"/>
      <c r="T7" s="773"/>
    </row>
    <row r="8" spans="1:20" s="572" customFormat="1" ht="45">
      <c r="A8" s="1202">
        <v>1</v>
      </c>
      <c r="B8" s="773"/>
      <c r="C8" s="773"/>
      <c r="D8" s="773"/>
      <c r="F8" s="816" t="e">
        <f ca="1">"2." &amp;mergeValue(A8)</f>
        <v>#NAME?</v>
      </c>
      <c r="G8" s="817" t="s">
        <v>494</v>
      </c>
      <c r="H8" s="807"/>
      <c r="I8" s="818" t="s">
        <v>590</v>
      </c>
      <c r="J8" s="617"/>
      <c r="K8" s="773"/>
      <c r="L8" s="773"/>
      <c r="M8" s="773"/>
      <c r="N8" s="773"/>
      <c r="O8" s="773"/>
      <c r="P8" s="773"/>
      <c r="Q8" s="773"/>
      <c r="R8" s="773"/>
      <c r="S8" s="773"/>
      <c r="T8" s="773"/>
    </row>
    <row r="9" spans="1:20" s="572" customFormat="1" ht="22.5">
      <c r="A9" s="1202"/>
      <c r="B9" s="773"/>
      <c r="C9" s="773"/>
      <c r="D9" s="773"/>
      <c r="F9" s="816" t="e">
        <f ca="1">"3." &amp;mergeValue(A9)</f>
        <v>#NAME?</v>
      </c>
      <c r="G9" s="817" t="s">
        <v>495</v>
      </c>
      <c r="H9" s="807"/>
      <c r="I9" s="818" t="s">
        <v>588</v>
      </c>
      <c r="J9" s="617"/>
      <c r="K9" s="773"/>
      <c r="L9" s="773"/>
      <c r="M9" s="773"/>
      <c r="N9" s="773"/>
      <c r="O9" s="773"/>
      <c r="P9" s="773"/>
      <c r="Q9" s="773"/>
      <c r="R9" s="773"/>
      <c r="S9" s="773"/>
      <c r="T9" s="773"/>
    </row>
    <row r="10" spans="1:20" s="572" customFormat="1" ht="22.5">
      <c r="A10" s="1202"/>
      <c r="B10" s="773"/>
      <c r="C10" s="773"/>
      <c r="D10" s="773"/>
      <c r="F10" s="816" t="e">
        <f ca="1">"4."&amp;mergeValue(A10)</f>
        <v>#NAME?</v>
      </c>
      <c r="G10" s="817" t="s">
        <v>496</v>
      </c>
      <c r="H10" s="803" t="s">
        <v>458</v>
      </c>
      <c r="I10" s="818"/>
      <c r="J10" s="617"/>
      <c r="K10" s="773"/>
      <c r="L10" s="773"/>
      <c r="M10" s="773"/>
      <c r="N10" s="773"/>
      <c r="O10" s="773"/>
      <c r="P10" s="773"/>
      <c r="Q10" s="773"/>
      <c r="R10" s="773"/>
      <c r="S10" s="773"/>
      <c r="T10" s="773"/>
    </row>
    <row r="11" spans="1:20" s="572" customFormat="1" ht="18.75">
      <c r="A11" s="1202"/>
      <c r="B11" s="1202">
        <v>1</v>
      </c>
      <c r="C11" s="779"/>
      <c r="D11" s="779"/>
      <c r="F11" s="816" t="e">
        <f ca="1">"4."&amp;mergeValue(A11) &amp;"."&amp;mergeValue(B11)</f>
        <v>#NAME?</v>
      </c>
      <c r="G11" s="832" t="s">
        <v>592</v>
      </c>
      <c r="H11" s="807" t="str">
        <f>IF(region_name="","",region_name)</f>
        <v>Республика Татарстан</v>
      </c>
      <c r="I11" s="818" t="s">
        <v>499</v>
      </c>
      <c r="J11" s="617"/>
      <c r="K11" s="773"/>
      <c r="L11" s="773"/>
      <c r="M11" s="773"/>
      <c r="N11" s="773"/>
      <c r="O11" s="773"/>
      <c r="P11" s="773"/>
      <c r="Q11" s="773"/>
      <c r="R11" s="773"/>
      <c r="S11" s="773"/>
      <c r="T11" s="773"/>
    </row>
    <row r="12" spans="1:20" s="572" customFormat="1" ht="22.5">
      <c r="A12" s="1202"/>
      <c r="B12" s="1202"/>
      <c r="C12" s="1202">
        <v>1</v>
      </c>
      <c r="D12" s="779"/>
      <c r="F12" s="816" t="e">
        <f ca="1">"4."&amp;mergeValue(A12) &amp;"."&amp;mergeValue(B12)&amp;"."&amp;mergeValue(C12)</f>
        <v>#NAME?</v>
      </c>
      <c r="G12" s="819" t="s">
        <v>497</v>
      </c>
      <c r="H12" s="807"/>
      <c r="I12" s="818" t="s">
        <v>500</v>
      </c>
      <c r="J12" s="617"/>
      <c r="K12" s="773"/>
      <c r="L12" s="773"/>
      <c r="M12" s="773"/>
      <c r="N12" s="773"/>
      <c r="O12" s="773"/>
      <c r="P12" s="773"/>
      <c r="Q12" s="773"/>
      <c r="R12" s="773"/>
      <c r="S12" s="773"/>
      <c r="T12" s="773"/>
    </row>
    <row r="13" spans="1:20" s="572" customFormat="1" ht="39" customHeight="1">
      <c r="A13" s="1202"/>
      <c r="B13" s="1202"/>
      <c r="C13" s="1202"/>
      <c r="D13" s="779">
        <v>1</v>
      </c>
      <c r="F13" s="816" t="e">
        <f ca="1">"4."&amp;mergeValue(A13) &amp;"."&amp;mergeValue(B13)&amp;"."&amp;mergeValue(C13)&amp;"."&amp;mergeValue(D13)</f>
        <v>#NAME?</v>
      </c>
      <c r="G13" s="820" t="s">
        <v>498</v>
      </c>
      <c r="H13" s="807"/>
      <c r="I13" s="1203" t="s">
        <v>591</v>
      </c>
      <c r="J13" s="617"/>
      <c r="K13" s="773"/>
      <c r="L13" s="773"/>
      <c r="M13" s="773"/>
      <c r="N13" s="773"/>
      <c r="O13" s="773"/>
      <c r="P13" s="773"/>
      <c r="Q13" s="773"/>
      <c r="R13" s="773"/>
      <c r="S13" s="773"/>
      <c r="T13" s="773"/>
    </row>
    <row r="14" spans="1:20" s="572" customFormat="1" ht="18.75">
      <c r="A14" s="1202"/>
      <c r="B14" s="1202"/>
      <c r="C14" s="1202"/>
      <c r="D14" s="779"/>
      <c r="F14" s="821"/>
      <c r="G14" s="761" t="s">
        <v>4</v>
      </c>
      <c r="H14" s="626"/>
      <c r="I14" s="1203"/>
      <c r="J14" s="617"/>
      <c r="K14" s="773"/>
      <c r="L14" s="773"/>
      <c r="M14" s="773"/>
      <c r="N14" s="773"/>
      <c r="O14" s="773"/>
      <c r="P14" s="773"/>
      <c r="Q14" s="773"/>
      <c r="R14" s="773"/>
      <c r="S14" s="773"/>
      <c r="T14" s="773"/>
    </row>
    <row r="15" spans="1:20" s="572" customFormat="1" ht="18.75">
      <c r="A15" s="1202"/>
      <c r="B15" s="1202"/>
      <c r="C15" s="779"/>
      <c r="D15" s="779"/>
      <c r="F15" s="636"/>
      <c r="G15" s="579" t="s">
        <v>403</v>
      </c>
      <c r="H15" s="637"/>
      <c r="I15" s="638"/>
      <c r="J15" s="617"/>
      <c r="K15" s="773"/>
      <c r="L15" s="773"/>
      <c r="M15" s="773"/>
      <c r="N15" s="773"/>
      <c r="O15" s="773"/>
      <c r="P15" s="773"/>
      <c r="Q15" s="773"/>
      <c r="R15" s="773"/>
      <c r="S15" s="773"/>
      <c r="T15" s="773"/>
    </row>
    <row r="16" spans="1:20" s="572" customFormat="1" ht="18.75">
      <c r="A16" s="1202"/>
      <c r="B16" s="773"/>
      <c r="C16" s="773"/>
      <c r="D16" s="773"/>
      <c r="F16" s="821"/>
      <c r="G16" s="735" t="s">
        <v>506</v>
      </c>
      <c r="H16" s="822"/>
      <c r="I16" s="823"/>
      <c r="J16" s="617"/>
      <c r="K16" s="773"/>
      <c r="L16" s="773"/>
      <c r="M16" s="773"/>
      <c r="N16" s="773"/>
      <c r="O16" s="773"/>
      <c r="P16" s="773"/>
      <c r="Q16" s="773"/>
      <c r="R16" s="773"/>
      <c r="S16" s="773"/>
      <c r="T16" s="773"/>
    </row>
    <row r="17" spans="1:20" s="572" customFormat="1" ht="18.75">
      <c r="A17" s="773"/>
      <c r="B17" s="773"/>
      <c r="C17" s="773"/>
      <c r="D17" s="773"/>
      <c r="F17" s="821"/>
      <c r="G17" s="738" t="s">
        <v>505</v>
      </c>
      <c r="H17" s="822"/>
      <c r="I17" s="823"/>
      <c r="J17" s="617"/>
      <c r="K17" s="773"/>
      <c r="L17" s="773"/>
      <c r="M17" s="773"/>
      <c r="N17" s="773"/>
      <c r="O17" s="773"/>
      <c r="P17" s="773"/>
      <c r="Q17" s="773"/>
      <c r="R17" s="773"/>
      <c r="S17" s="773"/>
      <c r="T17" s="773"/>
    </row>
    <row r="18" spans="1:20" s="774" customFormat="1" ht="3" customHeight="1">
      <c r="A18" s="775"/>
      <c r="B18" s="775"/>
      <c r="C18" s="775"/>
      <c r="D18" s="775"/>
      <c r="F18" s="627"/>
      <c r="G18" s="628"/>
      <c r="H18" s="629"/>
      <c r="I18" s="630"/>
      <c r="J18" s="775"/>
      <c r="K18" s="775"/>
      <c r="L18" s="775"/>
      <c r="M18" s="775"/>
      <c r="N18" s="775"/>
      <c r="O18" s="775"/>
      <c r="P18" s="775"/>
      <c r="Q18" s="775"/>
      <c r="R18" s="775"/>
      <c r="S18" s="775"/>
      <c r="T18" s="775"/>
    </row>
    <row r="19" spans="1:20" s="774" customFormat="1" ht="15" customHeight="1">
      <c r="A19" s="775"/>
      <c r="B19" s="775"/>
      <c r="C19" s="775"/>
      <c r="D19" s="775"/>
      <c r="F19" s="824"/>
      <c r="G19" s="1197" t="s">
        <v>593</v>
      </c>
      <c r="H19" s="1197"/>
      <c r="I19" s="825"/>
      <c r="J19" s="775"/>
      <c r="K19" s="775"/>
      <c r="L19" s="775"/>
      <c r="M19" s="775"/>
      <c r="N19" s="775"/>
      <c r="O19" s="775"/>
      <c r="P19" s="775"/>
      <c r="Q19" s="775"/>
      <c r="R19" s="775"/>
      <c r="S19" s="775"/>
      <c r="T19" s="77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10" hidden="1" customWidth="1"/>
    <col min="7" max="8" width="9.140625" style="809" hidden="1" customWidth="1"/>
    <col min="9" max="9" width="3.7109375" style="689" customWidth="1"/>
    <col min="10" max="11" width="3.7109375" style="811" customWidth="1"/>
    <col min="12" max="12" width="12.7109375" style="801" customWidth="1"/>
    <col min="13" max="13" width="44.7109375" style="801" customWidth="1"/>
    <col min="14" max="14" width="1.7109375" style="801" hidden="1" customWidth="1"/>
    <col min="15" max="17" width="23.7109375" style="801" hidden="1" customWidth="1"/>
    <col min="18" max="18" width="11.7109375" style="801" customWidth="1"/>
    <col min="19" max="19" width="3.7109375" style="801" customWidth="1"/>
    <col min="20" max="20" width="11.7109375" style="801" customWidth="1"/>
    <col min="21" max="21" width="8.5703125" style="801" hidden="1" customWidth="1"/>
    <col min="22" max="22" width="4.7109375" style="801" customWidth="1"/>
    <col min="23" max="23" width="115.7109375" style="801" customWidth="1"/>
    <col min="24" max="25" width="10.5703125" style="810"/>
    <col min="26" max="26" width="11.140625" style="810" customWidth="1"/>
    <col min="27" max="34" width="10.5703125" style="810"/>
    <col min="35" max="256" width="10.5703125" style="801"/>
    <col min="257" max="264" width="0" style="801" hidden="1" customWidth="1"/>
    <col min="265" max="265" width="3.7109375" style="801" customWidth="1"/>
    <col min="266" max="266" width="3.85546875" style="801" customWidth="1"/>
    <col min="267" max="267" width="3.7109375" style="801" customWidth="1"/>
    <col min="268" max="268" width="12.7109375" style="801" customWidth="1"/>
    <col min="269" max="269" width="52.7109375" style="801" customWidth="1"/>
    <col min="270" max="273" width="0" style="801" hidden="1" customWidth="1"/>
    <col min="274" max="274" width="12.28515625" style="801" customWidth="1"/>
    <col min="275" max="275" width="6.42578125" style="801" customWidth="1"/>
    <col min="276" max="276" width="12.28515625" style="801" customWidth="1"/>
    <col min="277" max="277" width="0" style="801" hidden="1" customWidth="1"/>
    <col min="278" max="278" width="3.7109375" style="801" customWidth="1"/>
    <col min="279" max="279" width="11.140625" style="801" bestFit="1" customWidth="1"/>
    <col min="280" max="281" width="10.5703125" style="801"/>
    <col min="282" max="282" width="11.140625" style="801" customWidth="1"/>
    <col min="283" max="512" width="10.5703125" style="801"/>
    <col min="513" max="520" width="0" style="801" hidden="1" customWidth="1"/>
    <col min="521" max="521" width="3.7109375" style="801" customWidth="1"/>
    <col min="522" max="522" width="3.85546875" style="801" customWidth="1"/>
    <col min="523" max="523" width="3.7109375" style="801" customWidth="1"/>
    <col min="524" max="524" width="12.7109375" style="801" customWidth="1"/>
    <col min="525" max="525" width="52.7109375" style="801" customWidth="1"/>
    <col min="526" max="529" width="0" style="801" hidden="1" customWidth="1"/>
    <col min="530" max="530" width="12.28515625" style="801" customWidth="1"/>
    <col min="531" max="531" width="6.42578125" style="801" customWidth="1"/>
    <col min="532" max="532" width="12.28515625" style="801" customWidth="1"/>
    <col min="533" max="533" width="0" style="801" hidden="1" customWidth="1"/>
    <col min="534" max="534" width="3.7109375" style="801" customWidth="1"/>
    <col min="535" max="535" width="11.140625" style="801" bestFit="1" customWidth="1"/>
    <col min="536" max="537" width="10.5703125" style="801"/>
    <col min="538" max="538" width="11.140625" style="801" customWidth="1"/>
    <col min="539" max="768" width="10.5703125" style="801"/>
    <col min="769" max="776" width="0" style="801" hidden="1" customWidth="1"/>
    <col min="777" max="777" width="3.7109375" style="801" customWidth="1"/>
    <col min="778" max="778" width="3.85546875" style="801" customWidth="1"/>
    <col min="779" max="779" width="3.7109375" style="801" customWidth="1"/>
    <col min="780" max="780" width="12.7109375" style="801" customWidth="1"/>
    <col min="781" max="781" width="52.7109375" style="801" customWidth="1"/>
    <col min="782" max="785" width="0" style="801" hidden="1" customWidth="1"/>
    <col min="786" max="786" width="12.28515625" style="801" customWidth="1"/>
    <col min="787" max="787" width="6.42578125" style="801" customWidth="1"/>
    <col min="788" max="788" width="12.28515625" style="801" customWidth="1"/>
    <col min="789" max="789" width="0" style="801" hidden="1" customWidth="1"/>
    <col min="790" max="790" width="3.7109375" style="801" customWidth="1"/>
    <col min="791" max="791" width="11.140625" style="801" bestFit="1" customWidth="1"/>
    <col min="792" max="793" width="10.5703125" style="801"/>
    <col min="794" max="794" width="11.140625" style="801" customWidth="1"/>
    <col min="795" max="1024" width="10.5703125" style="801"/>
    <col min="1025" max="1032" width="0" style="801" hidden="1" customWidth="1"/>
    <col min="1033" max="1033" width="3.7109375" style="801" customWidth="1"/>
    <col min="1034" max="1034" width="3.85546875" style="801" customWidth="1"/>
    <col min="1035" max="1035" width="3.7109375" style="801" customWidth="1"/>
    <col min="1036" max="1036" width="12.7109375" style="801" customWidth="1"/>
    <col min="1037" max="1037" width="52.7109375" style="801" customWidth="1"/>
    <col min="1038" max="1041" width="0" style="801" hidden="1" customWidth="1"/>
    <col min="1042" max="1042" width="12.28515625" style="801" customWidth="1"/>
    <col min="1043" max="1043" width="6.42578125" style="801" customWidth="1"/>
    <col min="1044" max="1044" width="12.28515625" style="801" customWidth="1"/>
    <col min="1045" max="1045" width="0" style="801" hidden="1" customWidth="1"/>
    <col min="1046" max="1046" width="3.7109375" style="801" customWidth="1"/>
    <col min="1047" max="1047" width="11.140625" style="801" bestFit="1" customWidth="1"/>
    <col min="1048" max="1049" width="10.5703125" style="801"/>
    <col min="1050" max="1050" width="11.140625" style="801" customWidth="1"/>
    <col min="1051" max="1280" width="10.5703125" style="801"/>
    <col min="1281" max="1288" width="0" style="801" hidden="1" customWidth="1"/>
    <col min="1289" max="1289" width="3.7109375" style="801" customWidth="1"/>
    <col min="1290" max="1290" width="3.85546875" style="801" customWidth="1"/>
    <col min="1291" max="1291" width="3.7109375" style="801" customWidth="1"/>
    <col min="1292" max="1292" width="12.7109375" style="801" customWidth="1"/>
    <col min="1293" max="1293" width="52.7109375" style="801" customWidth="1"/>
    <col min="1294" max="1297" width="0" style="801" hidden="1" customWidth="1"/>
    <col min="1298" max="1298" width="12.28515625" style="801" customWidth="1"/>
    <col min="1299" max="1299" width="6.42578125" style="801" customWidth="1"/>
    <col min="1300" max="1300" width="12.28515625" style="801" customWidth="1"/>
    <col min="1301" max="1301" width="0" style="801" hidden="1" customWidth="1"/>
    <col min="1302" max="1302" width="3.7109375" style="801" customWidth="1"/>
    <col min="1303" max="1303" width="11.140625" style="801" bestFit="1" customWidth="1"/>
    <col min="1304" max="1305" width="10.5703125" style="801"/>
    <col min="1306" max="1306" width="11.140625" style="801" customWidth="1"/>
    <col min="1307" max="1536" width="10.5703125" style="801"/>
    <col min="1537" max="1544" width="0" style="801" hidden="1" customWidth="1"/>
    <col min="1545" max="1545" width="3.7109375" style="801" customWidth="1"/>
    <col min="1546" max="1546" width="3.85546875" style="801" customWidth="1"/>
    <col min="1547" max="1547" width="3.7109375" style="801" customWidth="1"/>
    <col min="1548" max="1548" width="12.7109375" style="801" customWidth="1"/>
    <col min="1549" max="1549" width="52.7109375" style="801" customWidth="1"/>
    <col min="1550" max="1553" width="0" style="801" hidden="1" customWidth="1"/>
    <col min="1554" max="1554" width="12.28515625" style="801" customWidth="1"/>
    <col min="1555" max="1555" width="6.42578125" style="801" customWidth="1"/>
    <col min="1556" max="1556" width="12.28515625" style="801" customWidth="1"/>
    <col min="1557" max="1557" width="0" style="801" hidden="1" customWidth="1"/>
    <col min="1558" max="1558" width="3.7109375" style="801" customWidth="1"/>
    <col min="1559" max="1559" width="11.140625" style="801" bestFit="1" customWidth="1"/>
    <col min="1560" max="1561" width="10.5703125" style="801"/>
    <col min="1562" max="1562" width="11.140625" style="801" customWidth="1"/>
    <col min="1563" max="1792" width="10.5703125" style="801"/>
    <col min="1793" max="1800" width="0" style="801" hidden="1" customWidth="1"/>
    <col min="1801" max="1801" width="3.7109375" style="801" customWidth="1"/>
    <col min="1802" max="1802" width="3.85546875" style="801" customWidth="1"/>
    <col min="1803" max="1803" width="3.7109375" style="801" customWidth="1"/>
    <col min="1804" max="1804" width="12.7109375" style="801" customWidth="1"/>
    <col min="1805" max="1805" width="52.7109375" style="801" customWidth="1"/>
    <col min="1806" max="1809" width="0" style="801" hidden="1" customWidth="1"/>
    <col min="1810" max="1810" width="12.28515625" style="801" customWidth="1"/>
    <col min="1811" max="1811" width="6.42578125" style="801" customWidth="1"/>
    <col min="1812" max="1812" width="12.28515625" style="801" customWidth="1"/>
    <col min="1813" max="1813" width="0" style="801" hidden="1" customWidth="1"/>
    <col min="1814" max="1814" width="3.7109375" style="801" customWidth="1"/>
    <col min="1815" max="1815" width="11.140625" style="801" bestFit="1" customWidth="1"/>
    <col min="1816" max="1817" width="10.5703125" style="801"/>
    <col min="1818" max="1818" width="11.140625" style="801" customWidth="1"/>
    <col min="1819" max="2048" width="10.5703125" style="801"/>
    <col min="2049" max="2056" width="0" style="801" hidden="1" customWidth="1"/>
    <col min="2057" max="2057" width="3.7109375" style="801" customWidth="1"/>
    <col min="2058" max="2058" width="3.85546875" style="801" customWidth="1"/>
    <col min="2059" max="2059" width="3.7109375" style="801" customWidth="1"/>
    <col min="2060" max="2060" width="12.7109375" style="801" customWidth="1"/>
    <col min="2061" max="2061" width="52.7109375" style="801" customWidth="1"/>
    <col min="2062" max="2065" width="0" style="801" hidden="1" customWidth="1"/>
    <col min="2066" max="2066" width="12.28515625" style="801" customWidth="1"/>
    <col min="2067" max="2067" width="6.42578125" style="801" customWidth="1"/>
    <col min="2068" max="2068" width="12.28515625" style="801" customWidth="1"/>
    <col min="2069" max="2069" width="0" style="801" hidden="1" customWidth="1"/>
    <col min="2070" max="2070" width="3.7109375" style="801" customWidth="1"/>
    <col min="2071" max="2071" width="11.140625" style="801" bestFit="1" customWidth="1"/>
    <col min="2072" max="2073" width="10.5703125" style="801"/>
    <col min="2074" max="2074" width="11.140625" style="801" customWidth="1"/>
    <col min="2075" max="2304" width="10.5703125" style="801"/>
    <col min="2305" max="2312" width="0" style="801" hidden="1" customWidth="1"/>
    <col min="2313" max="2313" width="3.7109375" style="801" customWidth="1"/>
    <col min="2314" max="2314" width="3.85546875" style="801" customWidth="1"/>
    <col min="2315" max="2315" width="3.7109375" style="801" customWidth="1"/>
    <col min="2316" max="2316" width="12.7109375" style="801" customWidth="1"/>
    <col min="2317" max="2317" width="52.7109375" style="801" customWidth="1"/>
    <col min="2318" max="2321" width="0" style="801" hidden="1" customWidth="1"/>
    <col min="2322" max="2322" width="12.28515625" style="801" customWidth="1"/>
    <col min="2323" max="2323" width="6.42578125" style="801" customWidth="1"/>
    <col min="2324" max="2324" width="12.28515625" style="801" customWidth="1"/>
    <col min="2325" max="2325" width="0" style="801" hidden="1" customWidth="1"/>
    <col min="2326" max="2326" width="3.7109375" style="801" customWidth="1"/>
    <col min="2327" max="2327" width="11.140625" style="801" bestFit="1" customWidth="1"/>
    <col min="2328" max="2329" width="10.5703125" style="801"/>
    <col min="2330" max="2330" width="11.140625" style="801" customWidth="1"/>
    <col min="2331" max="2560" width="10.5703125" style="801"/>
    <col min="2561" max="2568" width="0" style="801" hidden="1" customWidth="1"/>
    <col min="2569" max="2569" width="3.7109375" style="801" customWidth="1"/>
    <col min="2570" max="2570" width="3.85546875" style="801" customWidth="1"/>
    <col min="2571" max="2571" width="3.7109375" style="801" customWidth="1"/>
    <col min="2572" max="2572" width="12.7109375" style="801" customWidth="1"/>
    <col min="2573" max="2573" width="52.7109375" style="801" customWidth="1"/>
    <col min="2574" max="2577" width="0" style="801" hidden="1" customWidth="1"/>
    <col min="2578" max="2578" width="12.28515625" style="801" customWidth="1"/>
    <col min="2579" max="2579" width="6.42578125" style="801" customWidth="1"/>
    <col min="2580" max="2580" width="12.28515625" style="801" customWidth="1"/>
    <col min="2581" max="2581" width="0" style="801" hidden="1" customWidth="1"/>
    <col min="2582" max="2582" width="3.7109375" style="801" customWidth="1"/>
    <col min="2583" max="2583" width="11.140625" style="801" bestFit="1" customWidth="1"/>
    <col min="2584" max="2585" width="10.5703125" style="801"/>
    <col min="2586" max="2586" width="11.140625" style="801" customWidth="1"/>
    <col min="2587" max="2816" width="10.5703125" style="801"/>
    <col min="2817" max="2824" width="0" style="801" hidden="1" customWidth="1"/>
    <col min="2825" max="2825" width="3.7109375" style="801" customWidth="1"/>
    <col min="2826" max="2826" width="3.85546875" style="801" customWidth="1"/>
    <col min="2827" max="2827" width="3.7109375" style="801" customWidth="1"/>
    <col min="2828" max="2828" width="12.7109375" style="801" customWidth="1"/>
    <col min="2829" max="2829" width="52.7109375" style="801" customWidth="1"/>
    <col min="2830" max="2833" width="0" style="801" hidden="1" customWidth="1"/>
    <col min="2834" max="2834" width="12.28515625" style="801" customWidth="1"/>
    <col min="2835" max="2835" width="6.42578125" style="801" customWidth="1"/>
    <col min="2836" max="2836" width="12.28515625" style="801" customWidth="1"/>
    <col min="2837" max="2837" width="0" style="801" hidden="1" customWidth="1"/>
    <col min="2838" max="2838" width="3.7109375" style="801" customWidth="1"/>
    <col min="2839" max="2839" width="11.140625" style="801" bestFit="1" customWidth="1"/>
    <col min="2840" max="2841" width="10.5703125" style="801"/>
    <col min="2842" max="2842" width="11.140625" style="801" customWidth="1"/>
    <col min="2843" max="3072" width="10.5703125" style="801"/>
    <col min="3073" max="3080" width="0" style="801" hidden="1" customWidth="1"/>
    <col min="3081" max="3081" width="3.7109375" style="801" customWidth="1"/>
    <col min="3082" max="3082" width="3.85546875" style="801" customWidth="1"/>
    <col min="3083" max="3083" width="3.7109375" style="801" customWidth="1"/>
    <col min="3084" max="3084" width="12.7109375" style="801" customWidth="1"/>
    <col min="3085" max="3085" width="52.7109375" style="801" customWidth="1"/>
    <col min="3086" max="3089" width="0" style="801" hidden="1" customWidth="1"/>
    <col min="3090" max="3090" width="12.28515625" style="801" customWidth="1"/>
    <col min="3091" max="3091" width="6.42578125" style="801" customWidth="1"/>
    <col min="3092" max="3092" width="12.28515625" style="801" customWidth="1"/>
    <col min="3093" max="3093" width="0" style="801" hidden="1" customWidth="1"/>
    <col min="3094" max="3094" width="3.7109375" style="801" customWidth="1"/>
    <col min="3095" max="3095" width="11.140625" style="801" bestFit="1" customWidth="1"/>
    <col min="3096" max="3097" width="10.5703125" style="801"/>
    <col min="3098" max="3098" width="11.140625" style="801" customWidth="1"/>
    <col min="3099" max="3328" width="10.5703125" style="801"/>
    <col min="3329" max="3336" width="0" style="801" hidden="1" customWidth="1"/>
    <col min="3337" max="3337" width="3.7109375" style="801" customWidth="1"/>
    <col min="3338" max="3338" width="3.85546875" style="801" customWidth="1"/>
    <col min="3339" max="3339" width="3.7109375" style="801" customWidth="1"/>
    <col min="3340" max="3340" width="12.7109375" style="801" customWidth="1"/>
    <col min="3341" max="3341" width="52.7109375" style="801" customWidth="1"/>
    <col min="3342" max="3345" width="0" style="801" hidden="1" customWidth="1"/>
    <col min="3346" max="3346" width="12.28515625" style="801" customWidth="1"/>
    <col min="3347" max="3347" width="6.42578125" style="801" customWidth="1"/>
    <col min="3348" max="3348" width="12.28515625" style="801" customWidth="1"/>
    <col min="3349" max="3349" width="0" style="801" hidden="1" customWidth="1"/>
    <col min="3350" max="3350" width="3.7109375" style="801" customWidth="1"/>
    <col min="3351" max="3351" width="11.140625" style="801" bestFit="1" customWidth="1"/>
    <col min="3352" max="3353" width="10.5703125" style="801"/>
    <col min="3354" max="3354" width="11.140625" style="801" customWidth="1"/>
    <col min="3355" max="3584" width="10.5703125" style="801"/>
    <col min="3585" max="3592" width="0" style="801" hidden="1" customWidth="1"/>
    <col min="3593" max="3593" width="3.7109375" style="801" customWidth="1"/>
    <col min="3594" max="3594" width="3.85546875" style="801" customWidth="1"/>
    <col min="3595" max="3595" width="3.7109375" style="801" customWidth="1"/>
    <col min="3596" max="3596" width="12.7109375" style="801" customWidth="1"/>
    <col min="3597" max="3597" width="52.7109375" style="801" customWidth="1"/>
    <col min="3598" max="3601" width="0" style="801" hidden="1" customWidth="1"/>
    <col min="3602" max="3602" width="12.28515625" style="801" customWidth="1"/>
    <col min="3603" max="3603" width="6.42578125" style="801" customWidth="1"/>
    <col min="3604" max="3604" width="12.28515625" style="801" customWidth="1"/>
    <col min="3605" max="3605" width="0" style="801" hidden="1" customWidth="1"/>
    <col min="3606" max="3606" width="3.7109375" style="801" customWidth="1"/>
    <col min="3607" max="3607" width="11.140625" style="801" bestFit="1" customWidth="1"/>
    <col min="3608" max="3609" width="10.5703125" style="801"/>
    <col min="3610" max="3610" width="11.140625" style="801" customWidth="1"/>
    <col min="3611" max="3840" width="10.5703125" style="801"/>
    <col min="3841" max="3848" width="0" style="801" hidden="1" customWidth="1"/>
    <col min="3849" max="3849" width="3.7109375" style="801" customWidth="1"/>
    <col min="3850" max="3850" width="3.85546875" style="801" customWidth="1"/>
    <col min="3851" max="3851" width="3.7109375" style="801" customWidth="1"/>
    <col min="3852" max="3852" width="12.7109375" style="801" customWidth="1"/>
    <col min="3853" max="3853" width="52.7109375" style="801" customWidth="1"/>
    <col min="3854" max="3857" width="0" style="801" hidden="1" customWidth="1"/>
    <col min="3858" max="3858" width="12.28515625" style="801" customWidth="1"/>
    <col min="3859" max="3859" width="6.42578125" style="801" customWidth="1"/>
    <col min="3860" max="3860" width="12.28515625" style="801" customWidth="1"/>
    <col min="3861" max="3861" width="0" style="801" hidden="1" customWidth="1"/>
    <col min="3862" max="3862" width="3.7109375" style="801" customWidth="1"/>
    <col min="3863" max="3863" width="11.140625" style="801" bestFit="1" customWidth="1"/>
    <col min="3864" max="3865" width="10.5703125" style="801"/>
    <col min="3866" max="3866" width="11.140625" style="801" customWidth="1"/>
    <col min="3867" max="4096" width="10.5703125" style="801"/>
    <col min="4097" max="4104" width="0" style="801" hidden="1" customWidth="1"/>
    <col min="4105" max="4105" width="3.7109375" style="801" customWidth="1"/>
    <col min="4106" max="4106" width="3.85546875" style="801" customWidth="1"/>
    <col min="4107" max="4107" width="3.7109375" style="801" customWidth="1"/>
    <col min="4108" max="4108" width="12.7109375" style="801" customWidth="1"/>
    <col min="4109" max="4109" width="52.7109375" style="801" customWidth="1"/>
    <col min="4110" max="4113" width="0" style="801" hidden="1" customWidth="1"/>
    <col min="4114" max="4114" width="12.28515625" style="801" customWidth="1"/>
    <col min="4115" max="4115" width="6.42578125" style="801" customWidth="1"/>
    <col min="4116" max="4116" width="12.28515625" style="801" customWidth="1"/>
    <col min="4117" max="4117" width="0" style="801" hidden="1" customWidth="1"/>
    <col min="4118" max="4118" width="3.7109375" style="801" customWidth="1"/>
    <col min="4119" max="4119" width="11.140625" style="801" bestFit="1" customWidth="1"/>
    <col min="4120" max="4121" width="10.5703125" style="801"/>
    <col min="4122" max="4122" width="11.140625" style="801" customWidth="1"/>
    <col min="4123" max="4352" width="10.5703125" style="801"/>
    <col min="4353" max="4360" width="0" style="801" hidden="1" customWidth="1"/>
    <col min="4361" max="4361" width="3.7109375" style="801" customWidth="1"/>
    <col min="4362" max="4362" width="3.85546875" style="801" customWidth="1"/>
    <col min="4363" max="4363" width="3.7109375" style="801" customWidth="1"/>
    <col min="4364" max="4364" width="12.7109375" style="801" customWidth="1"/>
    <col min="4365" max="4365" width="52.7109375" style="801" customWidth="1"/>
    <col min="4366" max="4369" width="0" style="801" hidden="1" customWidth="1"/>
    <col min="4370" max="4370" width="12.28515625" style="801" customWidth="1"/>
    <col min="4371" max="4371" width="6.42578125" style="801" customWidth="1"/>
    <col min="4372" max="4372" width="12.28515625" style="801" customWidth="1"/>
    <col min="4373" max="4373" width="0" style="801" hidden="1" customWidth="1"/>
    <col min="4374" max="4374" width="3.7109375" style="801" customWidth="1"/>
    <col min="4375" max="4375" width="11.140625" style="801" bestFit="1" customWidth="1"/>
    <col min="4376" max="4377" width="10.5703125" style="801"/>
    <col min="4378" max="4378" width="11.140625" style="801" customWidth="1"/>
    <col min="4379" max="4608" width="10.5703125" style="801"/>
    <col min="4609" max="4616" width="0" style="801" hidden="1" customWidth="1"/>
    <col min="4617" max="4617" width="3.7109375" style="801" customWidth="1"/>
    <col min="4618" max="4618" width="3.85546875" style="801" customWidth="1"/>
    <col min="4619" max="4619" width="3.7109375" style="801" customWidth="1"/>
    <col min="4620" max="4620" width="12.7109375" style="801" customWidth="1"/>
    <col min="4621" max="4621" width="52.7109375" style="801" customWidth="1"/>
    <col min="4622" max="4625" width="0" style="801" hidden="1" customWidth="1"/>
    <col min="4626" max="4626" width="12.28515625" style="801" customWidth="1"/>
    <col min="4627" max="4627" width="6.42578125" style="801" customWidth="1"/>
    <col min="4628" max="4628" width="12.28515625" style="801" customWidth="1"/>
    <col min="4629" max="4629" width="0" style="801" hidden="1" customWidth="1"/>
    <col min="4630" max="4630" width="3.7109375" style="801" customWidth="1"/>
    <col min="4631" max="4631" width="11.140625" style="801" bestFit="1" customWidth="1"/>
    <col min="4632" max="4633" width="10.5703125" style="801"/>
    <col min="4634" max="4634" width="11.140625" style="801" customWidth="1"/>
    <col min="4635" max="4864" width="10.5703125" style="801"/>
    <col min="4865" max="4872" width="0" style="801" hidden="1" customWidth="1"/>
    <col min="4873" max="4873" width="3.7109375" style="801" customWidth="1"/>
    <col min="4874" max="4874" width="3.85546875" style="801" customWidth="1"/>
    <col min="4875" max="4875" width="3.7109375" style="801" customWidth="1"/>
    <col min="4876" max="4876" width="12.7109375" style="801" customWidth="1"/>
    <col min="4877" max="4877" width="52.7109375" style="801" customWidth="1"/>
    <col min="4878" max="4881" width="0" style="801" hidden="1" customWidth="1"/>
    <col min="4882" max="4882" width="12.28515625" style="801" customWidth="1"/>
    <col min="4883" max="4883" width="6.42578125" style="801" customWidth="1"/>
    <col min="4884" max="4884" width="12.28515625" style="801" customWidth="1"/>
    <col min="4885" max="4885" width="0" style="801" hidden="1" customWidth="1"/>
    <col min="4886" max="4886" width="3.7109375" style="801" customWidth="1"/>
    <col min="4887" max="4887" width="11.140625" style="801" bestFit="1" customWidth="1"/>
    <col min="4888" max="4889" width="10.5703125" style="801"/>
    <col min="4890" max="4890" width="11.140625" style="801" customWidth="1"/>
    <col min="4891" max="5120" width="10.5703125" style="801"/>
    <col min="5121" max="5128" width="0" style="801" hidden="1" customWidth="1"/>
    <col min="5129" max="5129" width="3.7109375" style="801" customWidth="1"/>
    <col min="5130" max="5130" width="3.85546875" style="801" customWidth="1"/>
    <col min="5131" max="5131" width="3.7109375" style="801" customWidth="1"/>
    <col min="5132" max="5132" width="12.7109375" style="801" customWidth="1"/>
    <col min="5133" max="5133" width="52.7109375" style="801" customWidth="1"/>
    <col min="5134" max="5137" width="0" style="801" hidden="1" customWidth="1"/>
    <col min="5138" max="5138" width="12.28515625" style="801" customWidth="1"/>
    <col min="5139" max="5139" width="6.42578125" style="801" customWidth="1"/>
    <col min="5140" max="5140" width="12.28515625" style="801" customWidth="1"/>
    <col min="5141" max="5141" width="0" style="801" hidden="1" customWidth="1"/>
    <col min="5142" max="5142" width="3.7109375" style="801" customWidth="1"/>
    <col min="5143" max="5143" width="11.140625" style="801" bestFit="1" customWidth="1"/>
    <col min="5144" max="5145" width="10.5703125" style="801"/>
    <col min="5146" max="5146" width="11.140625" style="801" customWidth="1"/>
    <col min="5147" max="5376" width="10.5703125" style="801"/>
    <col min="5377" max="5384" width="0" style="801" hidden="1" customWidth="1"/>
    <col min="5385" max="5385" width="3.7109375" style="801" customWidth="1"/>
    <col min="5386" max="5386" width="3.85546875" style="801" customWidth="1"/>
    <col min="5387" max="5387" width="3.7109375" style="801" customWidth="1"/>
    <col min="5388" max="5388" width="12.7109375" style="801" customWidth="1"/>
    <col min="5389" max="5389" width="52.7109375" style="801" customWidth="1"/>
    <col min="5390" max="5393" width="0" style="801" hidden="1" customWidth="1"/>
    <col min="5394" max="5394" width="12.28515625" style="801" customWidth="1"/>
    <col min="5395" max="5395" width="6.42578125" style="801" customWidth="1"/>
    <col min="5396" max="5396" width="12.28515625" style="801" customWidth="1"/>
    <col min="5397" max="5397" width="0" style="801" hidden="1" customWidth="1"/>
    <col min="5398" max="5398" width="3.7109375" style="801" customWidth="1"/>
    <col min="5399" max="5399" width="11.140625" style="801" bestFit="1" customWidth="1"/>
    <col min="5400" max="5401" width="10.5703125" style="801"/>
    <col min="5402" max="5402" width="11.140625" style="801" customWidth="1"/>
    <col min="5403" max="5632" width="10.5703125" style="801"/>
    <col min="5633" max="5640" width="0" style="801" hidden="1" customWidth="1"/>
    <col min="5641" max="5641" width="3.7109375" style="801" customWidth="1"/>
    <col min="5642" max="5642" width="3.85546875" style="801" customWidth="1"/>
    <col min="5643" max="5643" width="3.7109375" style="801" customWidth="1"/>
    <col min="5644" max="5644" width="12.7109375" style="801" customWidth="1"/>
    <col min="5645" max="5645" width="52.7109375" style="801" customWidth="1"/>
    <col min="5646" max="5649" width="0" style="801" hidden="1" customWidth="1"/>
    <col min="5650" max="5650" width="12.28515625" style="801" customWidth="1"/>
    <col min="5651" max="5651" width="6.42578125" style="801" customWidth="1"/>
    <col min="5652" max="5652" width="12.28515625" style="801" customWidth="1"/>
    <col min="5653" max="5653" width="0" style="801" hidden="1" customWidth="1"/>
    <col min="5654" max="5654" width="3.7109375" style="801" customWidth="1"/>
    <col min="5655" max="5655" width="11.140625" style="801" bestFit="1" customWidth="1"/>
    <col min="5656" max="5657" width="10.5703125" style="801"/>
    <col min="5658" max="5658" width="11.140625" style="801" customWidth="1"/>
    <col min="5659" max="5888" width="10.5703125" style="801"/>
    <col min="5889" max="5896" width="0" style="801" hidden="1" customWidth="1"/>
    <col min="5897" max="5897" width="3.7109375" style="801" customWidth="1"/>
    <col min="5898" max="5898" width="3.85546875" style="801" customWidth="1"/>
    <col min="5899" max="5899" width="3.7109375" style="801" customWidth="1"/>
    <col min="5900" max="5900" width="12.7109375" style="801" customWidth="1"/>
    <col min="5901" max="5901" width="52.7109375" style="801" customWidth="1"/>
    <col min="5902" max="5905" width="0" style="801" hidden="1" customWidth="1"/>
    <col min="5906" max="5906" width="12.28515625" style="801" customWidth="1"/>
    <col min="5907" max="5907" width="6.42578125" style="801" customWidth="1"/>
    <col min="5908" max="5908" width="12.28515625" style="801" customWidth="1"/>
    <col min="5909" max="5909" width="0" style="801" hidden="1" customWidth="1"/>
    <col min="5910" max="5910" width="3.7109375" style="801" customWidth="1"/>
    <col min="5911" max="5911" width="11.140625" style="801" bestFit="1" customWidth="1"/>
    <col min="5912" max="5913" width="10.5703125" style="801"/>
    <col min="5914" max="5914" width="11.140625" style="801" customWidth="1"/>
    <col min="5915" max="6144" width="10.5703125" style="801"/>
    <col min="6145" max="6152" width="0" style="801" hidden="1" customWidth="1"/>
    <col min="6153" max="6153" width="3.7109375" style="801" customWidth="1"/>
    <col min="6154" max="6154" width="3.85546875" style="801" customWidth="1"/>
    <col min="6155" max="6155" width="3.7109375" style="801" customWidth="1"/>
    <col min="6156" max="6156" width="12.7109375" style="801" customWidth="1"/>
    <col min="6157" max="6157" width="52.7109375" style="801" customWidth="1"/>
    <col min="6158" max="6161" width="0" style="801" hidden="1" customWidth="1"/>
    <col min="6162" max="6162" width="12.28515625" style="801" customWidth="1"/>
    <col min="6163" max="6163" width="6.42578125" style="801" customWidth="1"/>
    <col min="6164" max="6164" width="12.28515625" style="801" customWidth="1"/>
    <col min="6165" max="6165" width="0" style="801" hidden="1" customWidth="1"/>
    <col min="6166" max="6166" width="3.7109375" style="801" customWidth="1"/>
    <col min="6167" max="6167" width="11.140625" style="801" bestFit="1" customWidth="1"/>
    <col min="6168" max="6169" width="10.5703125" style="801"/>
    <col min="6170" max="6170" width="11.140625" style="801" customWidth="1"/>
    <col min="6171" max="6400" width="10.5703125" style="801"/>
    <col min="6401" max="6408" width="0" style="801" hidden="1" customWidth="1"/>
    <col min="6409" max="6409" width="3.7109375" style="801" customWidth="1"/>
    <col min="6410" max="6410" width="3.85546875" style="801" customWidth="1"/>
    <col min="6411" max="6411" width="3.7109375" style="801" customWidth="1"/>
    <col min="6412" max="6412" width="12.7109375" style="801" customWidth="1"/>
    <col min="6413" max="6413" width="52.7109375" style="801" customWidth="1"/>
    <col min="6414" max="6417" width="0" style="801" hidden="1" customWidth="1"/>
    <col min="6418" max="6418" width="12.28515625" style="801" customWidth="1"/>
    <col min="6419" max="6419" width="6.42578125" style="801" customWidth="1"/>
    <col min="6420" max="6420" width="12.28515625" style="801" customWidth="1"/>
    <col min="6421" max="6421" width="0" style="801" hidden="1" customWidth="1"/>
    <col min="6422" max="6422" width="3.7109375" style="801" customWidth="1"/>
    <col min="6423" max="6423" width="11.140625" style="801" bestFit="1" customWidth="1"/>
    <col min="6424" max="6425" width="10.5703125" style="801"/>
    <col min="6426" max="6426" width="11.140625" style="801" customWidth="1"/>
    <col min="6427" max="6656" width="10.5703125" style="801"/>
    <col min="6657" max="6664" width="0" style="801" hidden="1" customWidth="1"/>
    <col min="6665" max="6665" width="3.7109375" style="801" customWidth="1"/>
    <col min="6666" max="6666" width="3.85546875" style="801" customWidth="1"/>
    <col min="6667" max="6667" width="3.7109375" style="801" customWidth="1"/>
    <col min="6668" max="6668" width="12.7109375" style="801" customWidth="1"/>
    <col min="6669" max="6669" width="52.7109375" style="801" customWidth="1"/>
    <col min="6670" max="6673" width="0" style="801" hidden="1" customWidth="1"/>
    <col min="6674" max="6674" width="12.28515625" style="801" customWidth="1"/>
    <col min="6675" max="6675" width="6.42578125" style="801" customWidth="1"/>
    <col min="6676" max="6676" width="12.28515625" style="801" customWidth="1"/>
    <col min="6677" max="6677" width="0" style="801" hidden="1" customWidth="1"/>
    <col min="6678" max="6678" width="3.7109375" style="801" customWidth="1"/>
    <col min="6679" max="6679" width="11.140625" style="801" bestFit="1" customWidth="1"/>
    <col min="6680" max="6681" width="10.5703125" style="801"/>
    <col min="6682" max="6682" width="11.140625" style="801" customWidth="1"/>
    <col min="6683" max="6912" width="10.5703125" style="801"/>
    <col min="6913" max="6920" width="0" style="801" hidden="1" customWidth="1"/>
    <col min="6921" max="6921" width="3.7109375" style="801" customWidth="1"/>
    <col min="6922" max="6922" width="3.85546875" style="801" customWidth="1"/>
    <col min="6923" max="6923" width="3.7109375" style="801" customWidth="1"/>
    <col min="6924" max="6924" width="12.7109375" style="801" customWidth="1"/>
    <col min="6925" max="6925" width="52.7109375" style="801" customWidth="1"/>
    <col min="6926" max="6929" width="0" style="801" hidden="1" customWidth="1"/>
    <col min="6930" max="6930" width="12.28515625" style="801" customWidth="1"/>
    <col min="6931" max="6931" width="6.42578125" style="801" customWidth="1"/>
    <col min="6932" max="6932" width="12.28515625" style="801" customWidth="1"/>
    <col min="6933" max="6933" width="0" style="801" hidden="1" customWidth="1"/>
    <col min="6934" max="6934" width="3.7109375" style="801" customWidth="1"/>
    <col min="6935" max="6935" width="11.140625" style="801" bestFit="1" customWidth="1"/>
    <col min="6936" max="6937" width="10.5703125" style="801"/>
    <col min="6938" max="6938" width="11.140625" style="801" customWidth="1"/>
    <col min="6939" max="7168" width="10.5703125" style="801"/>
    <col min="7169" max="7176" width="0" style="801" hidden="1" customWidth="1"/>
    <col min="7177" max="7177" width="3.7109375" style="801" customWidth="1"/>
    <col min="7178" max="7178" width="3.85546875" style="801" customWidth="1"/>
    <col min="7179" max="7179" width="3.7109375" style="801" customWidth="1"/>
    <col min="7180" max="7180" width="12.7109375" style="801" customWidth="1"/>
    <col min="7181" max="7181" width="52.7109375" style="801" customWidth="1"/>
    <col min="7182" max="7185" width="0" style="801" hidden="1" customWidth="1"/>
    <col min="7186" max="7186" width="12.28515625" style="801" customWidth="1"/>
    <col min="7187" max="7187" width="6.42578125" style="801" customWidth="1"/>
    <col min="7188" max="7188" width="12.28515625" style="801" customWidth="1"/>
    <col min="7189" max="7189" width="0" style="801" hidden="1" customWidth="1"/>
    <col min="7190" max="7190" width="3.7109375" style="801" customWidth="1"/>
    <col min="7191" max="7191" width="11.140625" style="801" bestFit="1" customWidth="1"/>
    <col min="7192" max="7193" width="10.5703125" style="801"/>
    <col min="7194" max="7194" width="11.140625" style="801" customWidth="1"/>
    <col min="7195" max="7424" width="10.5703125" style="801"/>
    <col min="7425" max="7432" width="0" style="801" hidden="1" customWidth="1"/>
    <col min="7433" max="7433" width="3.7109375" style="801" customWidth="1"/>
    <col min="7434" max="7434" width="3.85546875" style="801" customWidth="1"/>
    <col min="7435" max="7435" width="3.7109375" style="801" customWidth="1"/>
    <col min="7436" max="7436" width="12.7109375" style="801" customWidth="1"/>
    <col min="7437" max="7437" width="52.7109375" style="801" customWidth="1"/>
    <col min="7438" max="7441" width="0" style="801" hidden="1" customWidth="1"/>
    <col min="7442" max="7442" width="12.28515625" style="801" customWidth="1"/>
    <col min="7443" max="7443" width="6.42578125" style="801" customWidth="1"/>
    <col min="7444" max="7444" width="12.28515625" style="801" customWidth="1"/>
    <col min="7445" max="7445" width="0" style="801" hidden="1" customWidth="1"/>
    <col min="7446" max="7446" width="3.7109375" style="801" customWidth="1"/>
    <col min="7447" max="7447" width="11.140625" style="801" bestFit="1" customWidth="1"/>
    <col min="7448" max="7449" width="10.5703125" style="801"/>
    <col min="7450" max="7450" width="11.140625" style="801" customWidth="1"/>
    <col min="7451" max="7680" width="10.5703125" style="801"/>
    <col min="7681" max="7688" width="0" style="801" hidden="1" customWidth="1"/>
    <col min="7689" max="7689" width="3.7109375" style="801" customWidth="1"/>
    <col min="7690" max="7690" width="3.85546875" style="801" customWidth="1"/>
    <col min="7691" max="7691" width="3.7109375" style="801" customWidth="1"/>
    <col min="7692" max="7692" width="12.7109375" style="801" customWidth="1"/>
    <col min="7693" max="7693" width="52.7109375" style="801" customWidth="1"/>
    <col min="7694" max="7697" width="0" style="801" hidden="1" customWidth="1"/>
    <col min="7698" max="7698" width="12.28515625" style="801" customWidth="1"/>
    <col min="7699" max="7699" width="6.42578125" style="801" customWidth="1"/>
    <col min="7700" max="7700" width="12.28515625" style="801" customWidth="1"/>
    <col min="7701" max="7701" width="0" style="801" hidden="1" customWidth="1"/>
    <col min="7702" max="7702" width="3.7109375" style="801" customWidth="1"/>
    <col min="7703" max="7703" width="11.140625" style="801" bestFit="1" customWidth="1"/>
    <col min="7704" max="7705" width="10.5703125" style="801"/>
    <col min="7706" max="7706" width="11.140625" style="801" customWidth="1"/>
    <col min="7707" max="7936" width="10.5703125" style="801"/>
    <col min="7937" max="7944" width="0" style="801" hidden="1" customWidth="1"/>
    <col min="7945" max="7945" width="3.7109375" style="801" customWidth="1"/>
    <col min="7946" max="7946" width="3.85546875" style="801" customWidth="1"/>
    <col min="7947" max="7947" width="3.7109375" style="801" customWidth="1"/>
    <col min="7948" max="7948" width="12.7109375" style="801" customWidth="1"/>
    <col min="7949" max="7949" width="52.7109375" style="801" customWidth="1"/>
    <col min="7950" max="7953" width="0" style="801" hidden="1" customWidth="1"/>
    <col min="7954" max="7954" width="12.28515625" style="801" customWidth="1"/>
    <col min="7955" max="7955" width="6.42578125" style="801" customWidth="1"/>
    <col min="7956" max="7956" width="12.28515625" style="801" customWidth="1"/>
    <col min="7957" max="7957" width="0" style="801" hidden="1" customWidth="1"/>
    <col min="7958" max="7958" width="3.7109375" style="801" customWidth="1"/>
    <col min="7959" max="7959" width="11.140625" style="801" bestFit="1" customWidth="1"/>
    <col min="7960" max="7961" width="10.5703125" style="801"/>
    <col min="7962" max="7962" width="11.140625" style="801" customWidth="1"/>
    <col min="7963" max="8192" width="10.5703125" style="801"/>
    <col min="8193" max="8200" width="0" style="801" hidden="1" customWidth="1"/>
    <col min="8201" max="8201" width="3.7109375" style="801" customWidth="1"/>
    <col min="8202" max="8202" width="3.85546875" style="801" customWidth="1"/>
    <col min="8203" max="8203" width="3.7109375" style="801" customWidth="1"/>
    <col min="8204" max="8204" width="12.7109375" style="801" customWidth="1"/>
    <col min="8205" max="8205" width="52.7109375" style="801" customWidth="1"/>
    <col min="8206" max="8209" width="0" style="801" hidden="1" customWidth="1"/>
    <col min="8210" max="8210" width="12.28515625" style="801" customWidth="1"/>
    <col min="8211" max="8211" width="6.42578125" style="801" customWidth="1"/>
    <col min="8212" max="8212" width="12.28515625" style="801" customWidth="1"/>
    <col min="8213" max="8213" width="0" style="801" hidden="1" customWidth="1"/>
    <col min="8214" max="8214" width="3.7109375" style="801" customWidth="1"/>
    <col min="8215" max="8215" width="11.140625" style="801" bestFit="1" customWidth="1"/>
    <col min="8216" max="8217" width="10.5703125" style="801"/>
    <col min="8218" max="8218" width="11.140625" style="801" customWidth="1"/>
    <col min="8219" max="8448" width="10.5703125" style="801"/>
    <col min="8449" max="8456" width="0" style="801" hidden="1" customWidth="1"/>
    <col min="8457" max="8457" width="3.7109375" style="801" customWidth="1"/>
    <col min="8458" max="8458" width="3.85546875" style="801" customWidth="1"/>
    <col min="8459" max="8459" width="3.7109375" style="801" customWidth="1"/>
    <col min="8460" max="8460" width="12.7109375" style="801" customWidth="1"/>
    <col min="8461" max="8461" width="52.7109375" style="801" customWidth="1"/>
    <col min="8462" max="8465" width="0" style="801" hidden="1" customWidth="1"/>
    <col min="8466" max="8466" width="12.28515625" style="801" customWidth="1"/>
    <col min="8467" max="8467" width="6.42578125" style="801" customWidth="1"/>
    <col min="8468" max="8468" width="12.28515625" style="801" customWidth="1"/>
    <col min="8469" max="8469" width="0" style="801" hidden="1" customWidth="1"/>
    <col min="8470" max="8470" width="3.7109375" style="801" customWidth="1"/>
    <col min="8471" max="8471" width="11.140625" style="801" bestFit="1" customWidth="1"/>
    <col min="8472" max="8473" width="10.5703125" style="801"/>
    <col min="8474" max="8474" width="11.140625" style="801" customWidth="1"/>
    <col min="8475" max="8704" width="10.5703125" style="801"/>
    <col min="8705" max="8712" width="0" style="801" hidden="1" customWidth="1"/>
    <col min="8713" max="8713" width="3.7109375" style="801" customWidth="1"/>
    <col min="8714" max="8714" width="3.85546875" style="801" customWidth="1"/>
    <col min="8715" max="8715" width="3.7109375" style="801" customWidth="1"/>
    <col min="8716" max="8716" width="12.7109375" style="801" customWidth="1"/>
    <col min="8717" max="8717" width="52.7109375" style="801" customWidth="1"/>
    <col min="8718" max="8721" width="0" style="801" hidden="1" customWidth="1"/>
    <col min="8722" max="8722" width="12.28515625" style="801" customWidth="1"/>
    <col min="8723" max="8723" width="6.42578125" style="801" customWidth="1"/>
    <col min="8724" max="8724" width="12.28515625" style="801" customWidth="1"/>
    <col min="8725" max="8725" width="0" style="801" hidden="1" customWidth="1"/>
    <col min="8726" max="8726" width="3.7109375" style="801" customWidth="1"/>
    <col min="8727" max="8727" width="11.140625" style="801" bestFit="1" customWidth="1"/>
    <col min="8728" max="8729" width="10.5703125" style="801"/>
    <col min="8730" max="8730" width="11.140625" style="801" customWidth="1"/>
    <col min="8731" max="8960" width="10.5703125" style="801"/>
    <col min="8961" max="8968" width="0" style="801" hidden="1" customWidth="1"/>
    <col min="8969" max="8969" width="3.7109375" style="801" customWidth="1"/>
    <col min="8970" max="8970" width="3.85546875" style="801" customWidth="1"/>
    <col min="8971" max="8971" width="3.7109375" style="801" customWidth="1"/>
    <col min="8972" max="8972" width="12.7109375" style="801" customWidth="1"/>
    <col min="8973" max="8973" width="52.7109375" style="801" customWidth="1"/>
    <col min="8974" max="8977" width="0" style="801" hidden="1" customWidth="1"/>
    <col min="8978" max="8978" width="12.28515625" style="801" customWidth="1"/>
    <col min="8979" max="8979" width="6.42578125" style="801" customWidth="1"/>
    <col min="8980" max="8980" width="12.28515625" style="801" customWidth="1"/>
    <col min="8981" max="8981" width="0" style="801" hidden="1" customWidth="1"/>
    <col min="8982" max="8982" width="3.7109375" style="801" customWidth="1"/>
    <col min="8983" max="8983" width="11.140625" style="801" bestFit="1" customWidth="1"/>
    <col min="8984" max="8985" width="10.5703125" style="801"/>
    <col min="8986" max="8986" width="11.140625" style="801" customWidth="1"/>
    <col min="8987" max="9216" width="10.5703125" style="801"/>
    <col min="9217" max="9224" width="0" style="801" hidden="1" customWidth="1"/>
    <col min="9225" max="9225" width="3.7109375" style="801" customWidth="1"/>
    <col min="9226" max="9226" width="3.85546875" style="801" customWidth="1"/>
    <col min="9227" max="9227" width="3.7109375" style="801" customWidth="1"/>
    <col min="9228" max="9228" width="12.7109375" style="801" customWidth="1"/>
    <col min="9229" max="9229" width="52.7109375" style="801" customWidth="1"/>
    <col min="9230" max="9233" width="0" style="801" hidden="1" customWidth="1"/>
    <col min="9234" max="9234" width="12.28515625" style="801" customWidth="1"/>
    <col min="9235" max="9235" width="6.42578125" style="801" customWidth="1"/>
    <col min="9236" max="9236" width="12.28515625" style="801" customWidth="1"/>
    <col min="9237" max="9237" width="0" style="801" hidden="1" customWidth="1"/>
    <col min="9238" max="9238" width="3.7109375" style="801" customWidth="1"/>
    <col min="9239" max="9239" width="11.140625" style="801" bestFit="1" customWidth="1"/>
    <col min="9240" max="9241" width="10.5703125" style="801"/>
    <col min="9242" max="9242" width="11.140625" style="801" customWidth="1"/>
    <col min="9243" max="9472" width="10.5703125" style="801"/>
    <col min="9473" max="9480" width="0" style="801" hidden="1" customWidth="1"/>
    <col min="9481" max="9481" width="3.7109375" style="801" customWidth="1"/>
    <col min="9482" max="9482" width="3.85546875" style="801" customWidth="1"/>
    <col min="9483" max="9483" width="3.7109375" style="801" customWidth="1"/>
    <col min="9484" max="9484" width="12.7109375" style="801" customWidth="1"/>
    <col min="9485" max="9485" width="52.7109375" style="801" customWidth="1"/>
    <col min="9486" max="9489" width="0" style="801" hidden="1" customWidth="1"/>
    <col min="9490" max="9490" width="12.28515625" style="801" customWidth="1"/>
    <col min="9491" max="9491" width="6.42578125" style="801" customWidth="1"/>
    <col min="9492" max="9492" width="12.28515625" style="801" customWidth="1"/>
    <col min="9493" max="9493" width="0" style="801" hidden="1" customWidth="1"/>
    <col min="9494" max="9494" width="3.7109375" style="801" customWidth="1"/>
    <col min="9495" max="9495" width="11.140625" style="801" bestFit="1" customWidth="1"/>
    <col min="9496" max="9497" width="10.5703125" style="801"/>
    <col min="9498" max="9498" width="11.140625" style="801" customWidth="1"/>
    <col min="9499" max="9728" width="10.5703125" style="801"/>
    <col min="9729" max="9736" width="0" style="801" hidden="1" customWidth="1"/>
    <col min="9737" max="9737" width="3.7109375" style="801" customWidth="1"/>
    <col min="9738" max="9738" width="3.85546875" style="801" customWidth="1"/>
    <col min="9739" max="9739" width="3.7109375" style="801" customWidth="1"/>
    <col min="9740" max="9740" width="12.7109375" style="801" customWidth="1"/>
    <col min="9741" max="9741" width="52.7109375" style="801" customWidth="1"/>
    <col min="9742" max="9745" width="0" style="801" hidden="1" customWidth="1"/>
    <col min="9746" max="9746" width="12.28515625" style="801" customWidth="1"/>
    <col min="9747" max="9747" width="6.42578125" style="801" customWidth="1"/>
    <col min="9748" max="9748" width="12.28515625" style="801" customWidth="1"/>
    <col min="9749" max="9749" width="0" style="801" hidden="1" customWidth="1"/>
    <col min="9750" max="9750" width="3.7109375" style="801" customWidth="1"/>
    <col min="9751" max="9751" width="11.140625" style="801" bestFit="1" customWidth="1"/>
    <col min="9752" max="9753" width="10.5703125" style="801"/>
    <col min="9754" max="9754" width="11.140625" style="801" customWidth="1"/>
    <col min="9755" max="9984" width="10.5703125" style="801"/>
    <col min="9985" max="9992" width="0" style="801" hidden="1" customWidth="1"/>
    <col min="9993" max="9993" width="3.7109375" style="801" customWidth="1"/>
    <col min="9994" max="9994" width="3.85546875" style="801" customWidth="1"/>
    <col min="9995" max="9995" width="3.7109375" style="801" customWidth="1"/>
    <col min="9996" max="9996" width="12.7109375" style="801" customWidth="1"/>
    <col min="9997" max="9997" width="52.7109375" style="801" customWidth="1"/>
    <col min="9998" max="10001" width="0" style="801" hidden="1" customWidth="1"/>
    <col min="10002" max="10002" width="12.28515625" style="801" customWidth="1"/>
    <col min="10003" max="10003" width="6.42578125" style="801" customWidth="1"/>
    <col min="10004" max="10004" width="12.28515625" style="801" customWidth="1"/>
    <col min="10005" max="10005" width="0" style="801" hidden="1" customWidth="1"/>
    <col min="10006" max="10006" width="3.7109375" style="801" customWidth="1"/>
    <col min="10007" max="10007" width="11.140625" style="801" bestFit="1" customWidth="1"/>
    <col min="10008" max="10009" width="10.5703125" style="801"/>
    <col min="10010" max="10010" width="11.140625" style="801" customWidth="1"/>
    <col min="10011" max="10240" width="10.5703125" style="801"/>
    <col min="10241" max="10248" width="0" style="801" hidden="1" customWidth="1"/>
    <col min="10249" max="10249" width="3.7109375" style="801" customWidth="1"/>
    <col min="10250" max="10250" width="3.85546875" style="801" customWidth="1"/>
    <col min="10251" max="10251" width="3.7109375" style="801" customWidth="1"/>
    <col min="10252" max="10252" width="12.7109375" style="801" customWidth="1"/>
    <col min="10253" max="10253" width="52.7109375" style="801" customWidth="1"/>
    <col min="10254" max="10257" width="0" style="801" hidden="1" customWidth="1"/>
    <col min="10258" max="10258" width="12.28515625" style="801" customWidth="1"/>
    <col min="10259" max="10259" width="6.42578125" style="801" customWidth="1"/>
    <col min="10260" max="10260" width="12.28515625" style="801" customWidth="1"/>
    <col min="10261" max="10261" width="0" style="801" hidden="1" customWidth="1"/>
    <col min="10262" max="10262" width="3.7109375" style="801" customWidth="1"/>
    <col min="10263" max="10263" width="11.140625" style="801" bestFit="1" customWidth="1"/>
    <col min="10264" max="10265" width="10.5703125" style="801"/>
    <col min="10266" max="10266" width="11.140625" style="801" customWidth="1"/>
    <col min="10267" max="10496" width="10.5703125" style="801"/>
    <col min="10497" max="10504" width="0" style="801" hidden="1" customWidth="1"/>
    <col min="10505" max="10505" width="3.7109375" style="801" customWidth="1"/>
    <col min="10506" max="10506" width="3.85546875" style="801" customWidth="1"/>
    <col min="10507" max="10507" width="3.7109375" style="801" customWidth="1"/>
    <col min="10508" max="10508" width="12.7109375" style="801" customWidth="1"/>
    <col min="10509" max="10509" width="52.7109375" style="801" customWidth="1"/>
    <col min="10510" max="10513" width="0" style="801" hidden="1" customWidth="1"/>
    <col min="10514" max="10514" width="12.28515625" style="801" customWidth="1"/>
    <col min="10515" max="10515" width="6.42578125" style="801" customWidth="1"/>
    <col min="10516" max="10516" width="12.28515625" style="801" customWidth="1"/>
    <col min="10517" max="10517" width="0" style="801" hidden="1" customWidth="1"/>
    <col min="10518" max="10518" width="3.7109375" style="801" customWidth="1"/>
    <col min="10519" max="10519" width="11.140625" style="801" bestFit="1" customWidth="1"/>
    <col min="10520" max="10521" width="10.5703125" style="801"/>
    <col min="10522" max="10522" width="11.140625" style="801" customWidth="1"/>
    <col min="10523" max="10752" width="10.5703125" style="801"/>
    <col min="10753" max="10760" width="0" style="801" hidden="1" customWidth="1"/>
    <col min="10761" max="10761" width="3.7109375" style="801" customWidth="1"/>
    <col min="10762" max="10762" width="3.85546875" style="801" customWidth="1"/>
    <col min="10763" max="10763" width="3.7109375" style="801" customWidth="1"/>
    <col min="10764" max="10764" width="12.7109375" style="801" customWidth="1"/>
    <col min="10765" max="10765" width="52.7109375" style="801" customWidth="1"/>
    <col min="10766" max="10769" width="0" style="801" hidden="1" customWidth="1"/>
    <col min="10770" max="10770" width="12.28515625" style="801" customWidth="1"/>
    <col min="10771" max="10771" width="6.42578125" style="801" customWidth="1"/>
    <col min="10772" max="10772" width="12.28515625" style="801" customWidth="1"/>
    <col min="10773" max="10773" width="0" style="801" hidden="1" customWidth="1"/>
    <col min="10774" max="10774" width="3.7109375" style="801" customWidth="1"/>
    <col min="10775" max="10775" width="11.140625" style="801" bestFit="1" customWidth="1"/>
    <col min="10776" max="10777" width="10.5703125" style="801"/>
    <col min="10778" max="10778" width="11.140625" style="801" customWidth="1"/>
    <col min="10779" max="11008" width="10.5703125" style="801"/>
    <col min="11009" max="11016" width="0" style="801" hidden="1" customWidth="1"/>
    <col min="11017" max="11017" width="3.7109375" style="801" customWidth="1"/>
    <col min="11018" max="11018" width="3.85546875" style="801" customWidth="1"/>
    <col min="11019" max="11019" width="3.7109375" style="801" customWidth="1"/>
    <col min="11020" max="11020" width="12.7109375" style="801" customWidth="1"/>
    <col min="11021" max="11021" width="52.7109375" style="801" customWidth="1"/>
    <col min="11022" max="11025" width="0" style="801" hidden="1" customWidth="1"/>
    <col min="11026" max="11026" width="12.28515625" style="801" customWidth="1"/>
    <col min="11027" max="11027" width="6.42578125" style="801" customWidth="1"/>
    <col min="11028" max="11028" width="12.28515625" style="801" customWidth="1"/>
    <col min="11029" max="11029" width="0" style="801" hidden="1" customWidth="1"/>
    <col min="11030" max="11030" width="3.7109375" style="801" customWidth="1"/>
    <col min="11031" max="11031" width="11.140625" style="801" bestFit="1" customWidth="1"/>
    <col min="11032" max="11033" width="10.5703125" style="801"/>
    <col min="11034" max="11034" width="11.140625" style="801" customWidth="1"/>
    <col min="11035" max="11264" width="10.5703125" style="801"/>
    <col min="11265" max="11272" width="0" style="801" hidden="1" customWidth="1"/>
    <col min="11273" max="11273" width="3.7109375" style="801" customWidth="1"/>
    <col min="11274" max="11274" width="3.85546875" style="801" customWidth="1"/>
    <col min="11275" max="11275" width="3.7109375" style="801" customWidth="1"/>
    <col min="11276" max="11276" width="12.7109375" style="801" customWidth="1"/>
    <col min="11277" max="11277" width="52.7109375" style="801" customWidth="1"/>
    <col min="11278" max="11281" width="0" style="801" hidden="1" customWidth="1"/>
    <col min="11282" max="11282" width="12.28515625" style="801" customWidth="1"/>
    <col min="11283" max="11283" width="6.42578125" style="801" customWidth="1"/>
    <col min="11284" max="11284" width="12.28515625" style="801" customWidth="1"/>
    <col min="11285" max="11285" width="0" style="801" hidden="1" customWidth="1"/>
    <col min="11286" max="11286" width="3.7109375" style="801" customWidth="1"/>
    <col min="11287" max="11287" width="11.140625" style="801" bestFit="1" customWidth="1"/>
    <col min="11288" max="11289" width="10.5703125" style="801"/>
    <col min="11290" max="11290" width="11.140625" style="801" customWidth="1"/>
    <col min="11291" max="11520" width="10.5703125" style="801"/>
    <col min="11521" max="11528" width="0" style="801" hidden="1" customWidth="1"/>
    <col min="11529" max="11529" width="3.7109375" style="801" customWidth="1"/>
    <col min="11530" max="11530" width="3.85546875" style="801" customWidth="1"/>
    <col min="11531" max="11531" width="3.7109375" style="801" customWidth="1"/>
    <col min="11532" max="11532" width="12.7109375" style="801" customWidth="1"/>
    <col min="11533" max="11533" width="52.7109375" style="801" customWidth="1"/>
    <col min="11534" max="11537" width="0" style="801" hidden="1" customWidth="1"/>
    <col min="11538" max="11538" width="12.28515625" style="801" customWidth="1"/>
    <col min="11539" max="11539" width="6.42578125" style="801" customWidth="1"/>
    <col min="11540" max="11540" width="12.28515625" style="801" customWidth="1"/>
    <col min="11541" max="11541" width="0" style="801" hidden="1" customWidth="1"/>
    <col min="11542" max="11542" width="3.7109375" style="801" customWidth="1"/>
    <col min="11543" max="11543" width="11.140625" style="801" bestFit="1" customWidth="1"/>
    <col min="11544" max="11545" width="10.5703125" style="801"/>
    <col min="11546" max="11546" width="11.140625" style="801" customWidth="1"/>
    <col min="11547" max="11776" width="10.5703125" style="801"/>
    <col min="11777" max="11784" width="0" style="801" hidden="1" customWidth="1"/>
    <col min="11785" max="11785" width="3.7109375" style="801" customWidth="1"/>
    <col min="11786" max="11786" width="3.85546875" style="801" customWidth="1"/>
    <col min="11787" max="11787" width="3.7109375" style="801" customWidth="1"/>
    <col min="11788" max="11788" width="12.7109375" style="801" customWidth="1"/>
    <col min="11789" max="11789" width="52.7109375" style="801" customWidth="1"/>
    <col min="11790" max="11793" width="0" style="801" hidden="1" customWidth="1"/>
    <col min="11794" max="11794" width="12.28515625" style="801" customWidth="1"/>
    <col min="11795" max="11795" width="6.42578125" style="801" customWidth="1"/>
    <col min="11796" max="11796" width="12.28515625" style="801" customWidth="1"/>
    <col min="11797" max="11797" width="0" style="801" hidden="1" customWidth="1"/>
    <col min="11798" max="11798" width="3.7109375" style="801" customWidth="1"/>
    <col min="11799" max="11799" width="11.140625" style="801" bestFit="1" customWidth="1"/>
    <col min="11800" max="11801" width="10.5703125" style="801"/>
    <col min="11802" max="11802" width="11.140625" style="801" customWidth="1"/>
    <col min="11803" max="12032" width="10.5703125" style="801"/>
    <col min="12033" max="12040" width="0" style="801" hidden="1" customWidth="1"/>
    <col min="12041" max="12041" width="3.7109375" style="801" customWidth="1"/>
    <col min="12042" max="12042" width="3.85546875" style="801" customWidth="1"/>
    <col min="12043" max="12043" width="3.7109375" style="801" customWidth="1"/>
    <col min="12044" max="12044" width="12.7109375" style="801" customWidth="1"/>
    <col min="12045" max="12045" width="52.7109375" style="801" customWidth="1"/>
    <col min="12046" max="12049" width="0" style="801" hidden="1" customWidth="1"/>
    <col min="12050" max="12050" width="12.28515625" style="801" customWidth="1"/>
    <col min="12051" max="12051" width="6.42578125" style="801" customWidth="1"/>
    <col min="12052" max="12052" width="12.28515625" style="801" customWidth="1"/>
    <col min="12053" max="12053" width="0" style="801" hidden="1" customWidth="1"/>
    <col min="12054" max="12054" width="3.7109375" style="801" customWidth="1"/>
    <col min="12055" max="12055" width="11.140625" style="801" bestFit="1" customWidth="1"/>
    <col min="12056" max="12057" width="10.5703125" style="801"/>
    <col min="12058" max="12058" width="11.140625" style="801" customWidth="1"/>
    <col min="12059" max="12288" width="10.5703125" style="801"/>
    <col min="12289" max="12296" width="0" style="801" hidden="1" customWidth="1"/>
    <col min="12297" max="12297" width="3.7109375" style="801" customWidth="1"/>
    <col min="12298" max="12298" width="3.85546875" style="801" customWidth="1"/>
    <col min="12299" max="12299" width="3.7109375" style="801" customWidth="1"/>
    <col min="12300" max="12300" width="12.7109375" style="801" customWidth="1"/>
    <col min="12301" max="12301" width="52.7109375" style="801" customWidth="1"/>
    <col min="12302" max="12305" width="0" style="801" hidden="1" customWidth="1"/>
    <col min="12306" max="12306" width="12.28515625" style="801" customWidth="1"/>
    <col min="12307" max="12307" width="6.42578125" style="801" customWidth="1"/>
    <col min="12308" max="12308" width="12.28515625" style="801" customWidth="1"/>
    <col min="12309" max="12309" width="0" style="801" hidden="1" customWidth="1"/>
    <col min="12310" max="12310" width="3.7109375" style="801" customWidth="1"/>
    <col min="12311" max="12311" width="11.140625" style="801" bestFit="1" customWidth="1"/>
    <col min="12312" max="12313" width="10.5703125" style="801"/>
    <col min="12314" max="12314" width="11.140625" style="801" customWidth="1"/>
    <col min="12315" max="12544" width="10.5703125" style="801"/>
    <col min="12545" max="12552" width="0" style="801" hidden="1" customWidth="1"/>
    <col min="12553" max="12553" width="3.7109375" style="801" customWidth="1"/>
    <col min="12554" max="12554" width="3.85546875" style="801" customWidth="1"/>
    <col min="12555" max="12555" width="3.7109375" style="801" customWidth="1"/>
    <col min="12556" max="12556" width="12.7109375" style="801" customWidth="1"/>
    <col min="12557" max="12557" width="52.7109375" style="801" customWidth="1"/>
    <col min="12558" max="12561" width="0" style="801" hidden="1" customWidth="1"/>
    <col min="12562" max="12562" width="12.28515625" style="801" customWidth="1"/>
    <col min="12563" max="12563" width="6.42578125" style="801" customWidth="1"/>
    <col min="12564" max="12564" width="12.28515625" style="801" customWidth="1"/>
    <col min="12565" max="12565" width="0" style="801" hidden="1" customWidth="1"/>
    <col min="12566" max="12566" width="3.7109375" style="801" customWidth="1"/>
    <col min="12567" max="12567" width="11.140625" style="801" bestFit="1" customWidth="1"/>
    <col min="12568" max="12569" width="10.5703125" style="801"/>
    <col min="12570" max="12570" width="11.140625" style="801" customWidth="1"/>
    <col min="12571" max="12800" width="10.5703125" style="801"/>
    <col min="12801" max="12808" width="0" style="801" hidden="1" customWidth="1"/>
    <col min="12809" max="12809" width="3.7109375" style="801" customWidth="1"/>
    <col min="12810" max="12810" width="3.85546875" style="801" customWidth="1"/>
    <col min="12811" max="12811" width="3.7109375" style="801" customWidth="1"/>
    <col min="12812" max="12812" width="12.7109375" style="801" customWidth="1"/>
    <col min="12813" max="12813" width="52.7109375" style="801" customWidth="1"/>
    <col min="12814" max="12817" width="0" style="801" hidden="1" customWidth="1"/>
    <col min="12818" max="12818" width="12.28515625" style="801" customWidth="1"/>
    <col min="12819" max="12819" width="6.42578125" style="801" customWidth="1"/>
    <col min="12820" max="12820" width="12.28515625" style="801" customWidth="1"/>
    <col min="12821" max="12821" width="0" style="801" hidden="1" customWidth="1"/>
    <col min="12822" max="12822" width="3.7109375" style="801" customWidth="1"/>
    <col min="12823" max="12823" width="11.140625" style="801" bestFit="1" customWidth="1"/>
    <col min="12824" max="12825" width="10.5703125" style="801"/>
    <col min="12826" max="12826" width="11.140625" style="801" customWidth="1"/>
    <col min="12827" max="13056" width="10.5703125" style="801"/>
    <col min="13057" max="13064" width="0" style="801" hidden="1" customWidth="1"/>
    <col min="13065" max="13065" width="3.7109375" style="801" customWidth="1"/>
    <col min="13066" max="13066" width="3.85546875" style="801" customWidth="1"/>
    <col min="13067" max="13067" width="3.7109375" style="801" customWidth="1"/>
    <col min="13068" max="13068" width="12.7109375" style="801" customWidth="1"/>
    <col min="13069" max="13069" width="52.7109375" style="801" customWidth="1"/>
    <col min="13070" max="13073" width="0" style="801" hidden="1" customWidth="1"/>
    <col min="13074" max="13074" width="12.28515625" style="801" customWidth="1"/>
    <col min="13075" max="13075" width="6.42578125" style="801" customWidth="1"/>
    <col min="13076" max="13076" width="12.28515625" style="801" customWidth="1"/>
    <col min="13077" max="13077" width="0" style="801" hidden="1" customWidth="1"/>
    <col min="13078" max="13078" width="3.7109375" style="801" customWidth="1"/>
    <col min="13079" max="13079" width="11.140625" style="801" bestFit="1" customWidth="1"/>
    <col min="13080" max="13081" width="10.5703125" style="801"/>
    <col min="13082" max="13082" width="11.140625" style="801" customWidth="1"/>
    <col min="13083" max="13312" width="10.5703125" style="801"/>
    <col min="13313" max="13320" width="0" style="801" hidden="1" customWidth="1"/>
    <col min="13321" max="13321" width="3.7109375" style="801" customWidth="1"/>
    <col min="13322" max="13322" width="3.85546875" style="801" customWidth="1"/>
    <col min="13323" max="13323" width="3.7109375" style="801" customWidth="1"/>
    <col min="13324" max="13324" width="12.7109375" style="801" customWidth="1"/>
    <col min="13325" max="13325" width="52.7109375" style="801" customWidth="1"/>
    <col min="13326" max="13329" width="0" style="801" hidden="1" customWidth="1"/>
    <col min="13330" max="13330" width="12.28515625" style="801" customWidth="1"/>
    <col min="13331" max="13331" width="6.42578125" style="801" customWidth="1"/>
    <col min="13332" max="13332" width="12.28515625" style="801" customWidth="1"/>
    <col min="13333" max="13333" width="0" style="801" hidden="1" customWidth="1"/>
    <col min="13334" max="13334" width="3.7109375" style="801" customWidth="1"/>
    <col min="13335" max="13335" width="11.140625" style="801" bestFit="1" customWidth="1"/>
    <col min="13336" max="13337" width="10.5703125" style="801"/>
    <col min="13338" max="13338" width="11.140625" style="801" customWidth="1"/>
    <col min="13339" max="13568" width="10.5703125" style="801"/>
    <col min="13569" max="13576" width="0" style="801" hidden="1" customWidth="1"/>
    <col min="13577" max="13577" width="3.7109375" style="801" customWidth="1"/>
    <col min="13578" max="13578" width="3.85546875" style="801" customWidth="1"/>
    <col min="13579" max="13579" width="3.7109375" style="801" customWidth="1"/>
    <col min="13580" max="13580" width="12.7109375" style="801" customWidth="1"/>
    <col min="13581" max="13581" width="52.7109375" style="801" customWidth="1"/>
    <col min="13582" max="13585" width="0" style="801" hidden="1" customWidth="1"/>
    <col min="13586" max="13586" width="12.28515625" style="801" customWidth="1"/>
    <col min="13587" max="13587" width="6.42578125" style="801" customWidth="1"/>
    <col min="13588" max="13588" width="12.28515625" style="801" customWidth="1"/>
    <col min="13589" max="13589" width="0" style="801" hidden="1" customWidth="1"/>
    <col min="13590" max="13590" width="3.7109375" style="801" customWidth="1"/>
    <col min="13591" max="13591" width="11.140625" style="801" bestFit="1" customWidth="1"/>
    <col min="13592" max="13593" width="10.5703125" style="801"/>
    <col min="13594" max="13594" width="11.140625" style="801" customWidth="1"/>
    <col min="13595" max="13824" width="10.5703125" style="801"/>
    <col min="13825" max="13832" width="0" style="801" hidden="1" customWidth="1"/>
    <col min="13833" max="13833" width="3.7109375" style="801" customWidth="1"/>
    <col min="13834" max="13834" width="3.85546875" style="801" customWidth="1"/>
    <col min="13835" max="13835" width="3.7109375" style="801" customWidth="1"/>
    <col min="13836" max="13836" width="12.7109375" style="801" customWidth="1"/>
    <col min="13837" max="13837" width="52.7109375" style="801" customWidth="1"/>
    <col min="13838" max="13841" width="0" style="801" hidden="1" customWidth="1"/>
    <col min="13842" max="13842" width="12.28515625" style="801" customWidth="1"/>
    <col min="13843" max="13843" width="6.42578125" style="801" customWidth="1"/>
    <col min="13844" max="13844" width="12.28515625" style="801" customWidth="1"/>
    <col min="13845" max="13845" width="0" style="801" hidden="1" customWidth="1"/>
    <col min="13846" max="13846" width="3.7109375" style="801" customWidth="1"/>
    <col min="13847" max="13847" width="11.140625" style="801" bestFit="1" customWidth="1"/>
    <col min="13848" max="13849" width="10.5703125" style="801"/>
    <col min="13850" max="13850" width="11.140625" style="801" customWidth="1"/>
    <col min="13851" max="14080" width="10.5703125" style="801"/>
    <col min="14081" max="14088" width="0" style="801" hidden="1" customWidth="1"/>
    <col min="14089" max="14089" width="3.7109375" style="801" customWidth="1"/>
    <col min="14090" max="14090" width="3.85546875" style="801" customWidth="1"/>
    <col min="14091" max="14091" width="3.7109375" style="801" customWidth="1"/>
    <col min="14092" max="14092" width="12.7109375" style="801" customWidth="1"/>
    <col min="14093" max="14093" width="52.7109375" style="801" customWidth="1"/>
    <col min="14094" max="14097" width="0" style="801" hidden="1" customWidth="1"/>
    <col min="14098" max="14098" width="12.28515625" style="801" customWidth="1"/>
    <col min="14099" max="14099" width="6.42578125" style="801" customWidth="1"/>
    <col min="14100" max="14100" width="12.28515625" style="801" customWidth="1"/>
    <col min="14101" max="14101" width="0" style="801" hidden="1" customWidth="1"/>
    <col min="14102" max="14102" width="3.7109375" style="801" customWidth="1"/>
    <col min="14103" max="14103" width="11.140625" style="801" bestFit="1" customWidth="1"/>
    <col min="14104" max="14105" width="10.5703125" style="801"/>
    <col min="14106" max="14106" width="11.140625" style="801" customWidth="1"/>
    <col min="14107" max="14336" width="10.5703125" style="801"/>
    <col min="14337" max="14344" width="0" style="801" hidden="1" customWidth="1"/>
    <col min="14345" max="14345" width="3.7109375" style="801" customWidth="1"/>
    <col min="14346" max="14346" width="3.85546875" style="801" customWidth="1"/>
    <col min="14347" max="14347" width="3.7109375" style="801" customWidth="1"/>
    <col min="14348" max="14348" width="12.7109375" style="801" customWidth="1"/>
    <col min="14349" max="14349" width="52.7109375" style="801" customWidth="1"/>
    <col min="14350" max="14353" width="0" style="801" hidden="1" customWidth="1"/>
    <col min="14354" max="14354" width="12.28515625" style="801" customWidth="1"/>
    <col min="14355" max="14355" width="6.42578125" style="801" customWidth="1"/>
    <col min="14356" max="14356" width="12.28515625" style="801" customWidth="1"/>
    <col min="14357" max="14357" width="0" style="801" hidden="1" customWidth="1"/>
    <col min="14358" max="14358" width="3.7109375" style="801" customWidth="1"/>
    <col min="14359" max="14359" width="11.140625" style="801" bestFit="1" customWidth="1"/>
    <col min="14360" max="14361" width="10.5703125" style="801"/>
    <col min="14362" max="14362" width="11.140625" style="801" customWidth="1"/>
    <col min="14363" max="14592" width="10.5703125" style="801"/>
    <col min="14593" max="14600" width="0" style="801" hidden="1" customWidth="1"/>
    <col min="14601" max="14601" width="3.7109375" style="801" customWidth="1"/>
    <col min="14602" max="14602" width="3.85546875" style="801" customWidth="1"/>
    <col min="14603" max="14603" width="3.7109375" style="801" customWidth="1"/>
    <col min="14604" max="14604" width="12.7109375" style="801" customWidth="1"/>
    <col min="14605" max="14605" width="52.7109375" style="801" customWidth="1"/>
    <col min="14606" max="14609" width="0" style="801" hidden="1" customWidth="1"/>
    <col min="14610" max="14610" width="12.28515625" style="801" customWidth="1"/>
    <col min="14611" max="14611" width="6.42578125" style="801" customWidth="1"/>
    <col min="14612" max="14612" width="12.28515625" style="801" customWidth="1"/>
    <col min="14613" max="14613" width="0" style="801" hidden="1" customWidth="1"/>
    <col min="14614" max="14614" width="3.7109375" style="801" customWidth="1"/>
    <col min="14615" max="14615" width="11.140625" style="801" bestFit="1" customWidth="1"/>
    <col min="14616" max="14617" width="10.5703125" style="801"/>
    <col min="14618" max="14618" width="11.140625" style="801" customWidth="1"/>
    <col min="14619" max="14848" width="10.5703125" style="801"/>
    <col min="14849" max="14856" width="0" style="801" hidden="1" customWidth="1"/>
    <col min="14857" max="14857" width="3.7109375" style="801" customWidth="1"/>
    <col min="14858" max="14858" width="3.85546875" style="801" customWidth="1"/>
    <col min="14859" max="14859" width="3.7109375" style="801" customWidth="1"/>
    <col min="14860" max="14860" width="12.7109375" style="801" customWidth="1"/>
    <col min="14861" max="14861" width="52.7109375" style="801" customWidth="1"/>
    <col min="14862" max="14865" width="0" style="801" hidden="1" customWidth="1"/>
    <col min="14866" max="14866" width="12.28515625" style="801" customWidth="1"/>
    <col min="14867" max="14867" width="6.42578125" style="801" customWidth="1"/>
    <col min="14868" max="14868" width="12.28515625" style="801" customWidth="1"/>
    <col min="14869" max="14869" width="0" style="801" hidden="1" customWidth="1"/>
    <col min="14870" max="14870" width="3.7109375" style="801" customWidth="1"/>
    <col min="14871" max="14871" width="11.140625" style="801" bestFit="1" customWidth="1"/>
    <col min="14872" max="14873" width="10.5703125" style="801"/>
    <col min="14874" max="14874" width="11.140625" style="801" customWidth="1"/>
    <col min="14875" max="15104" width="10.5703125" style="801"/>
    <col min="15105" max="15112" width="0" style="801" hidden="1" customWidth="1"/>
    <col min="15113" max="15113" width="3.7109375" style="801" customWidth="1"/>
    <col min="15114" max="15114" width="3.85546875" style="801" customWidth="1"/>
    <col min="15115" max="15115" width="3.7109375" style="801" customWidth="1"/>
    <col min="15116" max="15116" width="12.7109375" style="801" customWidth="1"/>
    <col min="15117" max="15117" width="52.7109375" style="801" customWidth="1"/>
    <col min="15118" max="15121" width="0" style="801" hidden="1" customWidth="1"/>
    <col min="15122" max="15122" width="12.28515625" style="801" customWidth="1"/>
    <col min="15123" max="15123" width="6.42578125" style="801" customWidth="1"/>
    <col min="15124" max="15124" width="12.28515625" style="801" customWidth="1"/>
    <col min="15125" max="15125" width="0" style="801" hidden="1" customWidth="1"/>
    <col min="15126" max="15126" width="3.7109375" style="801" customWidth="1"/>
    <col min="15127" max="15127" width="11.140625" style="801" bestFit="1" customWidth="1"/>
    <col min="15128" max="15129" width="10.5703125" style="801"/>
    <col min="15130" max="15130" width="11.140625" style="801" customWidth="1"/>
    <col min="15131" max="15360" width="10.5703125" style="801"/>
    <col min="15361" max="15368" width="0" style="801" hidden="1" customWidth="1"/>
    <col min="15369" max="15369" width="3.7109375" style="801" customWidth="1"/>
    <col min="15370" max="15370" width="3.85546875" style="801" customWidth="1"/>
    <col min="15371" max="15371" width="3.7109375" style="801" customWidth="1"/>
    <col min="15372" max="15372" width="12.7109375" style="801" customWidth="1"/>
    <col min="15373" max="15373" width="52.7109375" style="801" customWidth="1"/>
    <col min="15374" max="15377" width="0" style="801" hidden="1" customWidth="1"/>
    <col min="15378" max="15378" width="12.28515625" style="801" customWidth="1"/>
    <col min="15379" max="15379" width="6.42578125" style="801" customWidth="1"/>
    <col min="15380" max="15380" width="12.28515625" style="801" customWidth="1"/>
    <col min="15381" max="15381" width="0" style="801" hidden="1" customWidth="1"/>
    <col min="15382" max="15382" width="3.7109375" style="801" customWidth="1"/>
    <col min="15383" max="15383" width="11.140625" style="801" bestFit="1" customWidth="1"/>
    <col min="15384" max="15385" width="10.5703125" style="801"/>
    <col min="15386" max="15386" width="11.140625" style="801" customWidth="1"/>
    <col min="15387" max="15616" width="10.5703125" style="801"/>
    <col min="15617" max="15624" width="0" style="801" hidden="1" customWidth="1"/>
    <col min="15625" max="15625" width="3.7109375" style="801" customWidth="1"/>
    <col min="15626" max="15626" width="3.85546875" style="801" customWidth="1"/>
    <col min="15627" max="15627" width="3.7109375" style="801" customWidth="1"/>
    <col min="15628" max="15628" width="12.7109375" style="801" customWidth="1"/>
    <col min="15629" max="15629" width="52.7109375" style="801" customWidth="1"/>
    <col min="15630" max="15633" width="0" style="801" hidden="1" customWidth="1"/>
    <col min="15634" max="15634" width="12.28515625" style="801" customWidth="1"/>
    <col min="15635" max="15635" width="6.42578125" style="801" customWidth="1"/>
    <col min="15636" max="15636" width="12.28515625" style="801" customWidth="1"/>
    <col min="15637" max="15637" width="0" style="801" hidden="1" customWidth="1"/>
    <col min="15638" max="15638" width="3.7109375" style="801" customWidth="1"/>
    <col min="15639" max="15639" width="11.140625" style="801" bestFit="1" customWidth="1"/>
    <col min="15640" max="15641" width="10.5703125" style="801"/>
    <col min="15642" max="15642" width="11.140625" style="801" customWidth="1"/>
    <col min="15643" max="15872" width="10.5703125" style="801"/>
    <col min="15873" max="15880" width="0" style="801" hidden="1" customWidth="1"/>
    <col min="15881" max="15881" width="3.7109375" style="801" customWidth="1"/>
    <col min="15882" max="15882" width="3.85546875" style="801" customWidth="1"/>
    <col min="15883" max="15883" width="3.7109375" style="801" customWidth="1"/>
    <col min="15884" max="15884" width="12.7109375" style="801" customWidth="1"/>
    <col min="15885" max="15885" width="52.7109375" style="801" customWidth="1"/>
    <col min="15886" max="15889" width="0" style="801" hidden="1" customWidth="1"/>
    <col min="15890" max="15890" width="12.28515625" style="801" customWidth="1"/>
    <col min="15891" max="15891" width="6.42578125" style="801" customWidth="1"/>
    <col min="15892" max="15892" width="12.28515625" style="801" customWidth="1"/>
    <col min="15893" max="15893" width="0" style="801" hidden="1" customWidth="1"/>
    <col min="15894" max="15894" width="3.7109375" style="801" customWidth="1"/>
    <col min="15895" max="15895" width="11.140625" style="801" bestFit="1" customWidth="1"/>
    <col min="15896" max="15897" width="10.5703125" style="801"/>
    <col min="15898" max="15898" width="11.140625" style="801" customWidth="1"/>
    <col min="15899" max="16128" width="10.5703125" style="801"/>
    <col min="16129" max="16136" width="0" style="801" hidden="1" customWidth="1"/>
    <col min="16137" max="16137" width="3.7109375" style="801" customWidth="1"/>
    <col min="16138" max="16138" width="3.85546875" style="801" customWidth="1"/>
    <col min="16139" max="16139" width="3.7109375" style="801" customWidth="1"/>
    <col min="16140" max="16140" width="12.7109375" style="801" customWidth="1"/>
    <col min="16141" max="16141" width="52.7109375" style="801" customWidth="1"/>
    <col min="16142" max="16145" width="0" style="801" hidden="1" customWidth="1"/>
    <col min="16146" max="16146" width="12.28515625" style="801" customWidth="1"/>
    <col min="16147" max="16147" width="6.42578125" style="801" customWidth="1"/>
    <col min="16148" max="16148" width="12.28515625" style="801" customWidth="1"/>
    <col min="16149" max="16149" width="0" style="801" hidden="1" customWidth="1"/>
    <col min="16150" max="16150" width="3.7109375" style="801" customWidth="1"/>
    <col min="16151" max="16151" width="11.140625" style="801" bestFit="1" customWidth="1"/>
    <col min="16152" max="16153" width="10.5703125" style="801"/>
    <col min="16154" max="16154" width="11.140625" style="801" customWidth="1"/>
    <col min="16155" max="16384" width="10.5703125" style="801"/>
  </cols>
  <sheetData>
    <row r="1" spans="1:34" hidden="1">
      <c r="Q1" s="770"/>
      <c r="R1" s="770"/>
    </row>
    <row r="2" spans="1:34" hidden="1">
      <c r="U2" s="770"/>
    </row>
    <row r="3" spans="1:34" hidden="1"/>
    <row r="4" spans="1:34" ht="3" customHeight="1">
      <c r="J4" s="688"/>
      <c r="K4" s="688"/>
      <c r="L4" s="756"/>
      <c r="M4" s="756"/>
      <c r="N4" s="756"/>
      <c r="O4" s="806"/>
      <c r="P4" s="806"/>
      <c r="Q4" s="806"/>
      <c r="R4" s="806"/>
      <c r="S4" s="806"/>
      <c r="T4" s="806"/>
      <c r="U4" s="806"/>
    </row>
    <row r="5" spans="1:34" ht="22.5" customHeight="1">
      <c r="J5" s="688"/>
      <c r="K5" s="688"/>
      <c r="L5" s="1230" t="s">
        <v>631</v>
      </c>
      <c r="M5" s="1230"/>
      <c r="N5" s="1230"/>
      <c r="O5" s="1230"/>
      <c r="P5" s="1230"/>
      <c r="Q5" s="1230"/>
      <c r="R5" s="1230"/>
      <c r="S5" s="1230"/>
      <c r="T5" s="1230"/>
      <c r="U5" s="666"/>
    </row>
    <row r="6" spans="1:34" ht="3" customHeight="1">
      <c r="J6" s="688"/>
      <c r="K6" s="688"/>
      <c r="L6" s="756"/>
      <c r="M6" s="756"/>
      <c r="N6" s="756"/>
      <c r="O6" s="757"/>
      <c r="P6" s="757"/>
      <c r="Q6" s="757"/>
      <c r="R6" s="757"/>
      <c r="S6" s="757"/>
      <c r="T6" s="757"/>
      <c r="U6" s="757"/>
      <c r="V6" s="806"/>
    </row>
    <row r="7" spans="1:34" ht="33.75">
      <c r="J7" s="688"/>
      <c r="K7" s="688"/>
      <c r="L7" s="756"/>
      <c r="M7" s="619" t="s">
        <v>745</v>
      </c>
      <c r="N7" s="756"/>
      <c r="O7" s="1240"/>
      <c r="P7" s="1241"/>
      <c r="Q7" s="1241"/>
      <c r="R7" s="1241"/>
      <c r="S7" s="1241"/>
      <c r="T7" s="1242"/>
      <c r="U7" s="769"/>
      <c r="V7" s="806"/>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773"/>
      <c r="B9" s="773"/>
      <c r="C9" s="773"/>
      <c r="D9" s="773"/>
      <c r="E9" s="773"/>
      <c r="F9" s="773"/>
      <c r="G9" s="773"/>
      <c r="H9" s="773"/>
      <c r="L9" s="501"/>
      <c r="M9" s="619" t="s">
        <v>502</v>
      </c>
      <c r="N9" s="668"/>
      <c r="O9" s="1207" t="str">
        <f>IF(NameOrPr_ch="",IF(NameOrPr="","",NameOrPr),NameOrPr_ch)</f>
        <v>Государственный комитет Республики Татарстан по тарифам</v>
      </c>
      <c r="P9" s="1207"/>
      <c r="Q9" s="1207"/>
      <c r="R9" s="1207"/>
      <c r="S9" s="1207"/>
      <c r="T9" s="1207"/>
      <c r="U9" s="769"/>
      <c r="V9" s="769"/>
      <c r="W9" s="521"/>
      <c r="X9" s="773"/>
      <c r="Y9" s="773"/>
      <c r="Z9" s="773"/>
      <c r="AA9" s="773"/>
      <c r="AB9" s="773"/>
      <c r="AC9" s="773"/>
      <c r="AD9" s="773"/>
      <c r="AE9" s="773"/>
      <c r="AF9" s="773"/>
      <c r="AG9" s="773"/>
      <c r="AH9" s="773"/>
    </row>
    <row r="10" spans="1:34" s="572" customFormat="1" ht="18.75">
      <c r="A10" s="773"/>
      <c r="B10" s="773"/>
      <c r="C10" s="773"/>
      <c r="D10" s="773"/>
      <c r="E10" s="773"/>
      <c r="F10" s="773"/>
      <c r="G10" s="773"/>
      <c r="H10" s="773"/>
      <c r="L10" s="501"/>
      <c r="M10" s="619" t="s">
        <v>596</v>
      </c>
      <c r="N10" s="668"/>
      <c r="O10" s="1207" t="str">
        <f>IF(datePr_ch="",IF(datePr="","",datePr),datePr_ch)</f>
        <v>15.12.2020</v>
      </c>
      <c r="P10" s="1207"/>
      <c r="Q10" s="1207"/>
      <c r="R10" s="1207"/>
      <c r="S10" s="1207"/>
      <c r="T10" s="1207"/>
      <c r="U10" s="769"/>
      <c r="V10" s="769"/>
      <c r="W10" s="521"/>
      <c r="X10" s="773"/>
      <c r="Y10" s="773"/>
      <c r="Z10" s="773"/>
      <c r="AA10" s="773"/>
      <c r="AB10" s="773"/>
      <c r="AC10" s="773"/>
      <c r="AD10" s="773"/>
      <c r="AE10" s="773"/>
      <c r="AF10" s="773"/>
      <c r="AG10" s="773"/>
      <c r="AH10" s="773"/>
    </row>
    <row r="11" spans="1:34" s="572" customFormat="1" ht="18.75">
      <c r="A11" s="773"/>
      <c r="B11" s="773"/>
      <c r="C11" s="773"/>
      <c r="D11" s="773"/>
      <c r="E11" s="773"/>
      <c r="F11" s="773"/>
      <c r="G11" s="773"/>
      <c r="H11" s="773"/>
      <c r="L11" s="763"/>
      <c r="M11" s="619" t="s">
        <v>595</v>
      </c>
      <c r="N11" s="668"/>
      <c r="O11" s="1207" t="str">
        <f>IF(numberPr_ch="",IF(numberPr="","",numberPr),numberPr_ch)</f>
        <v>434-126/тп-2020</v>
      </c>
      <c r="P11" s="1207"/>
      <c r="Q11" s="1207"/>
      <c r="R11" s="1207"/>
      <c r="S11" s="1207"/>
      <c r="T11" s="1207"/>
      <c r="U11" s="769"/>
      <c r="V11" s="769"/>
      <c r="W11" s="521"/>
      <c r="X11" s="773"/>
      <c r="Y11" s="773"/>
      <c r="Z11" s="773"/>
      <c r="AA11" s="773"/>
      <c r="AB11" s="773"/>
      <c r="AC11" s="773"/>
      <c r="AD11" s="773"/>
      <c r="AE11" s="773"/>
      <c r="AF11" s="773"/>
      <c r="AG11" s="773"/>
      <c r="AH11" s="773"/>
    </row>
    <row r="12" spans="1:34" s="572" customFormat="1" ht="18.75">
      <c r="A12" s="773"/>
      <c r="B12" s="773"/>
      <c r="C12" s="773"/>
      <c r="D12" s="773"/>
      <c r="E12" s="773"/>
      <c r="F12" s="773"/>
      <c r="G12" s="773"/>
      <c r="H12" s="773"/>
      <c r="L12" s="763"/>
      <c r="M12" s="619" t="s">
        <v>501</v>
      </c>
      <c r="N12" s="668"/>
      <c r="O12" s="1207" t="str">
        <f>IF(IstPub_ch="",IF(IstPub="","",IstPub),IstPub_ch)</f>
        <v>Официальный сайт правовой информации Министерства юстиции РТ:  http//pravo.tatarstan.ru</v>
      </c>
      <c r="P12" s="1207"/>
      <c r="Q12" s="1207"/>
      <c r="R12" s="1207"/>
      <c r="S12" s="1207"/>
      <c r="T12" s="1207"/>
      <c r="U12" s="769"/>
      <c r="V12" s="769"/>
      <c r="W12" s="521"/>
      <c r="X12" s="773"/>
      <c r="Y12" s="773"/>
      <c r="Z12" s="773"/>
      <c r="AA12" s="773"/>
      <c r="AB12" s="773"/>
      <c r="AC12" s="773"/>
      <c r="AD12" s="773"/>
      <c r="AE12" s="773"/>
      <c r="AF12" s="773"/>
      <c r="AG12" s="773"/>
      <c r="AH12" s="773"/>
    </row>
    <row r="13" spans="1:34" s="572" customFormat="1" ht="11.25">
      <c r="A13" s="773"/>
      <c r="B13" s="773"/>
      <c r="C13" s="773"/>
      <c r="D13" s="773"/>
      <c r="E13" s="773"/>
      <c r="F13" s="773"/>
      <c r="G13" s="773"/>
      <c r="H13" s="773"/>
      <c r="L13" s="1231"/>
      <c r="M13" s="1231"/>
      <c r="N13" s="781"/>
      <c r="O13" s="769"/>
      <c r="P13" s="769"/>
      <c r="Q13" s="769"/>
      <c r="R13" s="769"/>
      <c r="S13" s="769"/>
      <c r="T13" s="769"/>
      <c r="U13" s="772" t="s">
        <v>373</v>
      </c>
      <c r="X13" s="773"/>
      <c r="Y13" s="773"/>
      <c r="Z13" s="773"/>
      <c r="AA13" s="773"/>
      <c r="AB13" s="773"/>
      <c r="AC13" s="773"/>
      <c r="AD13" s="773"/>
      <c r="AE13" s="773"/>
      <c r="AF13" s="773"/>
      <c r="AG13" s="773"/>
      <c r="AH13" s="773"/>
    </row>
    <row r="14" spans="1:34">
      <c r="J14" s="688"/>
      <c r="K14" s="688"/>
      <c r="L14" s="756"/>
      <c r="M14" s="756"/>
      <c r="N14" s="504"/>
      <c r="O14" s="1208"/>
      <c r="P14" s="1208"/>
      <c r="Q14" s="1208"/>
      <c r="R14" s="1208"/>
      <c r="S14" s="1208"/>
      <c r="T14" s="1208"/>
      <c r="U14" s="1208"/>
    </row>
    <row r="15" spans="1:34">
      <c r="J15" s="688"/>
      <c r="K15" s="688"/>
      <c r="L15" s="1159" t="s">
        <v>454</v>
      </c>
      <c r="M15" s="1159"/>
      <c r="N15" s="1159"/>
      <c r="O15" s="1159"/>
      <c r="P15" s="1159"/>
      <c r="Q15" s="1159"/>
      <c r="R15" s="1159"/>
      <c r="S15" s="1159"/>
      <c r="T15" s="1159"/>
      <c r="U15" s="1159"/>
      <c r="V15" s="1159"/>
      <c r="W15" s="1159" t="s">
        <v>455</v>
      </c>
    </row>
    <row r="16" spans="1:34" ht="14.25" customHeight="1">
      <c r="J16" s="688"/>
      <c r="K16" s="688"/>
      <c r="L16" s="1214" t="s">
        <v>92</v>
      </c>
      <c r="M16" s="1214" t="s">
        <v>639</v>
      </c>
      <c r="N16" s="663"/>
      <c r="O16" s="1215" t="s">
        <v>641</v>
      </c>
      <c r="P16" s="1216"/>
      <c r="Q16" s="1216"/>
      <c r="R16" s="1216"/>
      <c r="S16" s="1216"/>
      <c r="T16" s="1217"/>
      <c r="U16" s="1225" t="s">
        <v>341</v>
      </c>
      <c r="V16" s="1211" t="s">
        <v>275</v>
      </c>
      <c r="W16" s="1159"/>
    </row>
    <row r="17" spans="1:36" ht="14.25" customHeight="1">
      <c r="J17" s="688"/>
      <c r="K17" s="688"/>
      <c r="L17" s="1214"/>
      <c r="M17" s="1214"/>
      <c r="N17" s="664"/>
      <c r="O17" s="1220" t="s">
        <v>605</v>
      </c>
      <c r="P17" s="1218" t="s">
        <v>271</v>
      </c>
      <c r="Q17" s="1219"/>
      <c r="R17" s="1222" t="s">
        <v>654</v>
      </c>
      <c r="S17" s="1223"/>
      <c r="T17" s="1224"/>
      <c r="U17" s="1226"/>
      <c r="V17" s="1212"/>
      <c r="W17" s="1159"/>
    </row>
    <row r="18" spans="1:36" ht="33.75" customHeight="1">
      <c r="J18" s="688"/>
      <c r="K18" s="688"/>
      <c r="L18" s="1214"/>
      <c r="M18" s="1214"/>
      <c r="N18" s="665"/>
      <c r="O18" s="1221"/>
      <c r="P18" s="758" t="s">
        <v>606</v>
      </c>
      <c r="Q18" s="758" t="s">
        <v>6</v>
      </c>
      <c r="R18" s="782" t="s">
        <v>274</v>
      </c>
      <c r="S18" s="1209" t="s">
        <v>273</v>
      </c>
      <c r="T18" s="1210"/>
      <c r="U18" s="1227"/>
      <c r="V18" s="1213"/>
      <c r="W18" s="1159"/>
    </row>
    <row r="19" spans="1:36">
      <c r="J19" s="688"/>
      <c r="K19" s="571">
        <v>1</v>
      </c>
      <c r="L19" s="649" t="s">
        <v>93</v>
      </c>
      <c r="M19" s="649" t="s">
        <v>49</v>
      </c>
      <c r="N19" s="651" t="str">
        <f ca="1">OFFSET(N19,0,-1)</f>
        <v>2</v>
      </c>
      <c r="O19" s="780">
        <f ca="1">OFFSET(O19,0,-1)+1</f>
        <v>3</v>
      </c>
      <c r="P19" s="780">
        <f ca="1">OFFSET(P19,0,-1)+1</f>
        <v>4</v>
      </c>
      <c r="Q19" s="780">
        <f ca="1">OFFSET(Q19,0,-1)+1</f>
        <v>5</v>
      </c>
      <c r="R19" s="780">
        <f ca="1">OFFSET(R19,0,-1)+1</f>
        <v>6</v>
      </c>
      <c r="S19" s="1232">
        <f ca="1">OFFSET(S19,0,-1)+1</f>
        <v>7</v>
      </c>
      <c r="T19" s="1232"/>
      <c r="U19" s="780">
        <f ca="1">OFFSET(U19,0,-2)+1</f>
        <v>8</v>
      </c>
      <c r="V19" s="651">
        <f ca="1">OFFSET(V19,0,-1)</f>
        <v>8</v>
      </c>
      <c r="W19" s="780">
        <f ca="1">OFFSET(W19,0,-1)+1</f>
        <v>9</v>
      </c>
    </row>
    <row r="20" spans="1:36" ht="22.5">
      <c r="A20" s="1233">
        <v>1</v>
      </c>
      <c r="B20" s="885"/>
      <c r="C20" s="885"/>
      <c r="D20" s="885"/>
      <c r="E20" s="886"/>
      <c r="F20" s="887"/>
      <c r="G20" s="887"/>
      <c r="H20" s="887"/>
      <c r="I20" s="888"/>
      <c r="J20" s="883"/>
      <c r="K20" s="890"/>
      <c r="L20" s="783" t="e">
        <f ca="1">mergeValue(A20)</f>
        <v>#NAME?</v>
      </c>
      <c r="M20" s="643" t="s">
        <v>20</v>
      </c>
      <c r="N20" s="648"/>
      <c r="O20" s="1234"/>
      <c r="P20" s="1234"/>
      <c r="Q20" s="1234"/>
      <c r="R20" s="1234"/>
      <c r="S20" s="1234"/>
      <c r="T20" s="1234"/>
      <c r="U20" s="1234"/>
      <c r="V20" s="1234"/>
      <c r="W20" s="632" t="s">
        <v>476</v>
      </c>
      <c r="Y20" s="831"/>
      <c r="Z20" s="831" t="str">
        <f t="shared" ref="Z20:Z33" si="0">IF(M20="","",M20 )</f>
        <v>Наименование тарифа</v>
      </c>
      <c r="AA20" s="831"/>
      <c r="AB20" s="831"/>
      <c r="AC20" s="831"/>
      <c r="AI20" s="810"/>
      <c r="AJ20" s="810"/>
    </row>
    <row r="21" spans="1:36" ht="22.5">
      <c r="A21" s="1233"/>
      <c r="B21" s="1233">
        <v>1</v>
      </c>
      <c r="C21" s="885"/>
      <c r="D21" s="885"/>
      <c r="E21" s="887"/>
      <c r="F21" s="887"/>
      <c r="G21" s="887"/>
      <c r="H21" s="887"/>
      <c r="I21" s="882"/>
      <c r="J21" s="881"/>
      <c r="K21" s="884"/>
      <c r="L21" s="783" t="e">
        <f ca="1">mergeValue(A21) &amp;"."&amp; mergeValue(B21)</f>
        <v>#NAME?</v>
      </c>
      <c r="M21" s="694" t="s">
        <v>16</v>
      </c>
      <c r="N21" s="648"/>
      <c r="O21" s="1234"/>
      <c r="P21" s="1234"/>
      <c r="Q21" s="1234"/>
      <c r="R21" s="1234"/>
      <c r="S21" s="1234"/>
      <c r="T21" s="1234"/>
      <c r="U21" s="1234"/>
      <c r="V21" s="1234"/>
      <c r="W21" s="632" t="s">
        <v>477</v>
      </c>
      <c r="Y21" s="831"/>
      <c r="Z21" s="831" t="str">
        <f t="shared" si="0"/>
        <v>Территория действия тарифа</v>
      </c>
      <c r="AA21" s="831"/>
      <c r="AB21" s="831"/>
      <c r="AC21" s="831"/>
      <c r="AI21" s="810"/>
      <c r="AJ21" s="810"/>
    </row>
    <row r="22" spans="1:36" ht="22.5">
      <c r="A22" s="1233"/>
      <c r="B22" s="1233"/>
      <c r="C22" s="1233">
        <v>1</v>
      </c>
      <c r="D22" s="885"/>
      <c r="E22" s="887"/>
      <c r="F22" s="887"/>
      <c r="G22" s="887"/>
      <c r="H22" s="887"/>
      <c r="I22" s="889"/>
      <c r="J22" s="881"/>
      <c r="K22" s="884"/>
      <c r="L22" s="783" t="e">
        <f ca="1">mergeValue(A22) &amp;"."&amp; mergeValue(B22)&amp;"."&amp; mergeValue(C22)</f>
        <v>#NAME?</v>
      </c>
      <c r="M22" s="695" t="s">
        <v>7</v>
      </c>
      <c r="N22" s="648"/>
      <c r="O22" s="1234"/>
      <c r="P22" s="1234"/>
      <c r="Q22" s="1234"/>
      <c r="R22" s="1234"/>
      <c r="S22" s="1234"/>
      <c r="T22" s="1234"/>
      <c r="U22" s="1234"/>
      <c r="V22" s="1234"/>
      <c r="W22" s="632" t="s">
        <v>633</v>
      </c>
      <c r="Y22" s="831"/>
      <c r="Z22" s="831" t="str">
        <f t="shared" si="0"/>
        <v xml:space="preserve">Наименование системы теплоснабжения </v>
      </c>
      <c r="AA22" s="831"/>
      <c r="AB22" s="831"/>
      <c r="AC22" s="831"/>
      <c r="AI22" s="810"/>
      <c r="AJ22" s="810"/>
    </row>
    <row r="23" spans="1:36" ht="22.5">
      <c r="A23" s="1233"/>
      <c r="B23" s="1233"/>
      <c r="C23" s="1233"/>
      <c r="D23" s="1233">
        <v>1</v>
      </c>
      <c r="E23" s="887"/>
      <c r="F23" s="887"/>
      <c r="G23" s="887"/>
      <c r="H23" s="887"/>
      <c r="I23" s="889"/>
      <c r="J23" s="881"/>
      <c r="K23" s="884"/>
      <c r="L23" s="783" t="e">
        <f ca="1">mergeValue(A23) &amp;"."&amp; mergeValue(B23)&amp;"."&amp; mergeValue(C23)&amp;"."&amp; mergeValue(D23)</f>
        <v>#NAME?</v>
      </c>
      <c r="M23" s="696" t="s">
        <v>22</v>
      </c>
      <c r="N23" s="648"/>
      <c r="O23" s="1234"/>
      <c r="P23" s="1234"/>
      <c r="Q23" s="1234"/>
      <c r="R23" s="1234"/>
      <c r="S23" s="1234"/>
      <c r="T23" s="1234"/>
      <c r="U23" s="1234"/>
      <c r="V23" s="1234"/>
      <c r="W23" s="632" t="s">
        <v>634</v>
      </c>
      <c r="Y23" s="831"/>
      <c r="Z23" s="831" t="str">
        <f t="shared" si="0"/>
        <v xml:space="preserve">Источник тепловой энергии  </v>
      </c>
      <c r="AA23" s="831"/>
      <c r="AB23" s="831"/>
      <c r="AC23" s="831"/>
      <c r="AI23" s="810"/>
      <c r="AJ23" s="810"/>
    </row>
    <row r="24" spans="1:36" ht="101.25">
      <c r="A24" s="1233"/>
      <c r="B24" s="1233"/>
      <c r="C24" s="1233"/>
      <c r="D24" s="1233"/>
      <c r="E24" s="1233">
        <v>1</v>
      </c>
      <c r="F24" s="887"/>
      <c r="G24" s="887"/>
      <c r="H24" s="885">
        <v>1</v>
      </c>
      <c r="I24" s="1233">
        <v>1</v>
      </c>
      <c r="J24" s="887"/>
      <c r="K24" s="892"/>
      <c r="L24" s="783" t="e">
        <f ca="1">mergeValue(A24) &amp;"."&amp; mergeValue(B24)&amp;"."&amp; mergeValue(C24)&amp;"."&amp; mergeValue(D24)&amp;"."&amp; mergeValue(E24)</f>
        <v>#NAME?</v>
      </c>
      <c r="M24" s="556" t="s">
        <v>9</v>
      </c>
      <c r="N24" s="648"/>
      <c r="O24" s="1235"/>
      <c r="P24" s="1235"/>
      <c r="Q24" s="1235"/>
      <c r="R24" s="1235"/>
      <c r="S24" s="1235"/>
      <c r="T24" s="1235"/>
      <c r="U24" s="1235"/>
      <c r="V24" s="1235"/>
      <c r="W24" s="632" t="s">
        <v>638</v>
      </c>
      <c r="Y24" s="831"/>
      <c r="Z24" s="831" t="str">
        <f t="shared" si="0"/>
        <v>Схема подключения теплопотребляющей установки к коллектору источника тепловой энергии</v>
      </c>
      <c r="AA24" s="831"/>
      <c r="AB24" s="831"/>
      <c r="AC24" s="831"/>
      <c r="AI24" s="810"/>
      <c r="AJ24" s="810"/>
    </row>
    <row r="25" spans="1:36" ht="90">
      <c r="A25" s="1233"/>
      <c r="B25" s="1233"/>
      <c r="C25" s="1233"/>
      <c r="D25" s="1233"/>
      <c r="E25" s="1233"/>
      <c r="F25" s="1233">
        <v>1</v>
      </c>
      <c r="G25" s="885"/>
      <c r="H25" s="885"/>
      <c r="I25" s="1233"/>
      <c r="J25" s="1233">
        <v>1</v>
      </c>
      <c r="K25" s="893"/>
      <c r="L25" s="783" t="e">
        <f ca="1">mergeValue(A25) &amp;"."&amp; mergeValue(B25)&amp;"."&amp; mergeValue(C25)&amp;"."&amp; mergeValue(D25)&amp;"."&amp; mergeValue(E25)&amp;"."&amp; mergeValue(F25)</f>
        <v>#NAME?</v>
      </c>
      <c r="M25" s="557" t="s">
        <v>10</v>
      </c>
      <c r="N25" s="648"/>
      <c r="O25" s="1235"/>
      <c r="P25" s="1235"/>
      <c r="Q25" s="1235"/>
      <c r="R25" s="1235"/>
      <c r="S25" s="1235"/>
      <c r="T25" s="1235"/>
      <c r="U25" s="1235"/>
      <c r="V25" s="1235"/>
      <c r="W25" s="632" t="s">
        <v>636</v>
      </c>
      <c r="Y25" s="831"/>
      <c r="Z25" s="831" t="str">
        <f t="shared" si="0"/>
        <v>Группа потребителей</v>
      </c>
      <c r="AA25" s="831"/>
      <c r="AB25" s="831"/>
      <c r="AC25" s="831"/>
      <c r="AI25" s="810"/>
      <c r="AJ25" s="810"/>
    </row>
    <row r="26" spans="1:36" ht="189" customHeight="1">
      <c r="A26" s="1233"/>
      <c r="B26" s="1233"/>
      <c r="C26" s="1233"/>
      <c r="D26" s="1233"/>
      <c r="E26" s="1233"/>
      <c r="F26" s="1233"/>
      <c r="G26" s="885">
        <v>1</v>
      </c>
      <c r="H26" s="885"/>
      <c r="I26" s="1233"/>
      <c r="J26" s="1233"/>
      <c r="K26" s="893">
        <v>1</v>
      </c>
      <c r="L26" s="783" t="e">
        <f ca="1">mergeValue(A26) &amp;"."&amp; mergeValue(B26)&amp;"."&amp; mergeValue(C26)&amp;"."&amp; mergeValue(D26)&amp;"."&amp; mergeValue(E26)&amp;"."&amp; mergeValue(F26)&amp;"."&amp; mergeValue(G26)</f>
        <v>#NAME?</v>
      </c>
      <c r="M26" s="1071"/>
      <c r="N26" s="648"/>
      <c r="O26" s="765"/>
      <c r="P26" s="765"/>
      <c r="Q26" s="1095"/>
      <c r="R26" s="1228"/>
      <c r="S26" s="1229" t="s">
        <v>84</v>
      </c>
      <c r="T26" s="1228"/>
      <c r="U26" s="1229" t="s">
        <v>85</v>
      </c>
      <c r="V26" s="765"/>
      <c r="W26" s="1204" t="s">
        <v>655</v>
      </c>
      <c r="X26" s="810" t="e">
        <f ca="1">strCheckDate(O27:V27)</f>
        <v>#NAME?</v>
      </c>
      <c r="Y26" s="831"/>
      <c r="Z26" s="831" t="str">
        <f t="shared" si="0"/>
        <v/>
      </c>
      <c r="AA26" s="831"/>
      <c r="AB26" s="831"/>
      <c r="AC26" s="831"/>
      <c r="AI26" s="810"/>
      <c r="AJ26" s="810"/>
    </row>
    <row r="27" spans="1:36" ht="11.25" hidden="1">
      <c r="A27" s="1233"/>
      <c r="B27" s="1233"/>
      <c r="C27" s="1233"/>
      <c r="D27" s="1233"/>
      <c r="E27" s="1233"/>
      <c r="F27" s="1233"/>
      <c r="G27" s="885"/>
      <c r="H27" s="885"/>
      <c r="I27" s="1233"/>
      <c r="J27" s="1233"/>
      <c r="K27" s="893"/>
      <c r="L27" s="802"/>
      <c r="M27" s="648"/>
      <c r="N27" s="648"/>
      <c r="O27" s="765"/>
      <c r="P27" s="765"/>
      <c r="Q27" s="771" t="str">
        <f>R26 &amp; "-" &amp; T26</f>
        <v>-</v>
      </c>
      <c r="R27" s="1228"/>
      <c r="S27" s="1229"/>
      <c r="T27" s="1228"/>
      <c r="U27" s="1229"/>
      <c r="V27" s="765"/>
      <c r="W27" s="1205"/>
      <c r="Y27" s="831"/>
      <c r="Z27" s="831" t="str">
        <f t="shared" si="0"/>
        <v/>
      </c>
      <c r="AA27" s="831"/>
      <c r="AB27" s="831"/>
      <c r="AC27" s="831"/>
      <c r="AI27" s="810"/>
      <c r="AJ27" s="810"/>
    </row>
    <row r="28" spans="1:36" ht="15" customHeight="1">
      <c r="A28" s="1233"/>
      <c r="B28" s="1233"/>
      <c r="C28" s="1233"/>
      <c r="D28" s="1233"/>
      <c r="E28" s="1233"/>
      <c r="F28" s="1233"/>
      <c r="G28" s="887"/>
      <c r="H28" s="885"/>
      <c r="I28" s="1233"/>
      <c r="J28" s="1233"/>
      <c r="K28" s="892"/>
      <c r="L28" s="690"/>
      <c r="M28" s="559" t="s">
        <v>25</v>
      </c>
      <c r="N28" s="767"/>
      <c r="O28" s="767"/>
      <c r="P28" s="767"/>
      <c r="Q28" s="767"/>
      <c r="R28" s="767"/>
      <c r="S28" s="767"/>
      <c r="T28" s="767"/>
      <c r="U28" s="767"/>
      <c r="V28" s="764"/>
      <c r="W28" s="1206"/>
      <c r="Y28" s="831"/>
      <c r="Z28" s="831" t="str">
        <f t="shared" si="0"/>
        <v>Добавить вид теплоносителя (параметры теплоносителя)</v>
      </c>
      <c r="AA28" s="831"/>
      <c r="AB28" s="831"/>
      <c r="AC28" s="831"/>
      <c r="AI28" s="810"/>
      <c r="AJ28" s="810"/>
    </row>
    <row r="29" spans="1:36" ht="15" customHeight="1">
      <c r="A29" s="1233"/>
      <c r="B29" s="1233"/>
      <c r="C29" s="1233"/>
      <c r="D29" s="1233"/>
      <c r="E29" s="1233"/>
      <c r="F29" s="887"/>
      <c r="G29" s="887"/>
      <c r="H29" s="885"/>
      <c r="I29" s="1233"/>
      <c r="J29" s="887"/>
      <c r="K29" s="892"/>
      <c r="L29" s="690"/>
      <c r="M29" s="558" t="s">
        <v>11</v>
      </c>
      <c r="N29" s="767"/>
      <c r="O29" s="767"/>
      <c r="P29" s="767"/>
      <c r="Q29" s="767"/>
      <c r="R29" s="767"/>
      <c r="S29" s="767"/>
      <c r="T29" s="767"/>
      <c r="U29" s="766"/>
      <c r="V29" s="767"/>
      <c r="W29" s="667"/>
      <c r="Y29" s="831"/>
      <c r="Z29" s="831" t="str">
        <f t="shared" si="0"/>
        <v>Добавить группу потребителей</v>
      </c>
      <c r="AA29" s="831"/>
      <c r="AB29" s="831"/>
      <c r="AC29" s="831"/>
      <c r="AI29" s="810"/>
      <c r="AJ29" s="810"/>
    </row>
    <row r="30" spans="1:36" ht="15" customHeight="1">
      <c r="A30" s="1233"/>
      <c r="B30" s="1233"/>
      <c r="C30" s="1233"/>
      <c r="D30" s="1233"/>
      <c r="E30" s="891"/>
      <c r="F30" s="887"/>
      <c r="G30" s="887"/>
      <c r="H30" s="887"/>
      <c r="I30" s="883"/>
      <c r="J30" s="880"/>
      <c r="K30" s="890"/>
      <c r="L30" s="690"/>
      <c r="M30" s="762" t="s">
        <v>12</v>
      </c>
      <c r="N30" s="767"/>
      <c r="O30" s="767"/>
      <c r="P30" s="767"/>
      <c r="Q30" s="767"/>
      <c r="R30" s="767"/>
      <c r="S30" s="767"/>
      <c r="T30" s="767"/>
      <c r="U30" s="766"/>
      <c r="V30" s="767"/>
      <c r="W30" s="667"/>
      <c r="Y30" s="831"/>
      <c r="Z30" s="831" t="str">
        <f t="shared" si="0"/>
        <v>Добавить схему подключения</v>
      </c>
      <c r="AA30" s="831"/>
      <c r="AB30" s="831"/>
      <c r="AC30" s="831"/>
      <c r="AI30" s="810"/>
      <c r="AJ30" s="810"/>
    </row>
    <row r="31" spans="1:36" ht="15" customHeight="1">
      <c r="A31" s="1233"/>
      <c r="B31" s="1233"/>
      <c r="C31" s="1233"/>
      <c r="D31" s="891"/>
      <c r="E31" s="891"/>
      <c r="F31" s="887"/>
      <c r="G31" s="887"/>
      <c r="H31" s="887"/>
      <c r="I31" s="883"/>
      <c r="J31" s="880"/>
      <c r="K31" s="890"/>
      <c r="L31" s="690"/>
      <c r="M31" s="761" t="s">
        <v>17</v>
      </c>
      <c r="N31" s="767"/>
      <c r="O31" s="767"/>
      <c r="P31" s="767"/>
      <c r="Q31" s="767"/>
      <c r="R31" s="767"/>
      <c r="S31" s="767"/>
      <c r="T31" s="767"/>
      <c r="U31" s="766"/>
      <c r="V31" s="767"/>
      <c r="W31" s="667"/>
      <c r="Y31" s="831"/>
      <c r="Z31" s="831" t="str">
        <f t="shared" si="0"/>
        <v>Добавить источник тепловой энергии</v>
      </c>
      <c r="AA31" s="831"/>
      <c r="AB31" s="831"/>
      <c r="AC31" s="831"/>
      <c r="AI31" s="810"/>
      <c r="AJ31" s="810"/>
    </row>
    <row r="32" spans="1:36" ht="15" customHeight="1">
      <c r="A32" s="1233"/>
      <c r="B32" s="1233"/>
      <c r="C32" s="891"/>
      <c r="D32" s="891"/>
      <c r="E32" s="891"/>
      <c r="F32" s="891"/>
      <c r="G32" s="896"/>
      <c r="H32" s="883"/>
      <c r="I32" s="894"/>
      <c r="J32" s="880"/>
      <c r="K32" s="895"/>
      <c r="L32" s="690"/>
      <c r="M32" s="760" t="s">
        <v>18</v>
      </c>
      <c r="N32" s="767"/>
      <c r="O32" s="767"/>
      <c r="P32" s="767"/>
      <c r="Q32" s="767"/>
      <c r="R32" s="767"/>
      <c r="S32" s="767"/>
      <c r="T32" s="767"/>
      <c r="U32" s="766"/>
      <c r="V32" s="767"/>
      <c r="W32" s="667"/>
      <c r="Y32" s="831"/>
      <c r="Z32" s="831" t="str">
        <f t="shared" si="0"/>
        <v>Добавить наименование системы теплоснабжения</v>
      </c>
      <c r="AA32" s="831"/>
      <c r="AB32" s="831"/>
      <c r="AC32" s="831"/>
      <c r="AI32" s="810"/>
      <c r="AJ32" s="810"/>
    </row>
    <row r="33" spans="1:36" ht="15" customHeight="1">
      <c r="A33" s="1233"/>
      <c r="B33" s="891"/>
      <c r="C33" s="891"/>
      <c r="D33" s="891"/>
      <c r="E33" s="891"/>
      <c r="F33" s="891"/>
      <c r="G33" s="896"/>
      <c r="H33" s="883"/>
      <c r="I33" s="883"/>
      <c r="J33" s="880"/>
      <c r="K33" s="890"/>
      <c r="L33" s="690"/>
      <c r="M33" s="735" t="s">
        <v>19</v>
      </c>
      <c r="N33" s="767"/>
      <c r="O33" s="767"/>
      <c r="P33" s="767"/>
      <c r="Q33" s="767"/>
      <c r="R33" s="767"/>
      <c r="S33" s="767"/>
      <c r="T33" s="767"/>
      <c r="U33" s="766"/>
      <c r="V33" s="767"/>
      <c r="W33" s="667"/>
      <c r="Y33" s="831"/>
      <c r="Z33" s="831" t="str">
        <f t="shared" si="0"/>
        <v>Добавить территорию действия тарифа</v>
      </c>
      <c r="AA33" s="831"/>
      <c r="AB33" s="831"/>
      <c r="AC33" s="831"/>
      <c r="AI33" s="810"/>
      <c r="AJ33" s="810"/>
    </row>
    <row r="34" spans="1:36" s="744" customFormat="1" ht="15" customHeight="1">
      <c r="A34" s="879"/>
      <c r="B34" s="879"/>
      <c r="C34" s="879"/>
      <c r="D34" s="879"/>
      <c r="E34" s="879"/>
      <c r="F34" s="879"/>
      <c r="G34" s="879"/>
      <c r="H34" s="879"/>
      <c r="I34" s="879"/>
      <c r="J34" s="879"/>
      <c r="K34" s="879"/>
      <c r="L34" s="494"/>
      <c r="M34" s="738" t="s">
        <v>309</v>
      </c>
      <c r="N34" s="767"/>
      <c r="O34" s="767"/>
      <c r="P34" s="767"/>
      <c r="Q34" s="767"/>
      <c r="R34" s="767"/>
      <c r="S34" s="767"/>
      <c r="T34" s="767"/>
      <c r="U34" s="766"/>
      <c r="V34" s="767"/>
      <c r="W34" s="667"/>
      <c r="X34" s="723"/>
      <c r="Y34" s="723"/>
      <c r="Z34" s="723"/>
      <c r="AA34" s="723"/>
      <c r="AB34" s="723"/>
      <c r="AC34" s="723"/>
      <c r="AD34" s="723"/>
      <c r="AE34" s="723"/>
      <c r="AF34" s="723"/>
      <c r="AG34" s="723"/>
      <c r="AH34" s="723"/>
    </row>
    <row r="35" spans="1:36" ht="11.25">
      <c r="A35" s="801"/>
      <c r="B35" s="801"/>
      <c r="C35" s="801"/>
      <c r="D35" s="801"/>
      <c r="E35" s="801"/>
      <c r="F35" s="801"/>
      <c r="G35" s="801"/>
      <c r="H35" s="801"/>
      <c r="I35" s="801"/>
      <c r="J35" s="801"/>
      <c r="K35" s="801"/>
      <c r="X35" s="801"/>
      <c r="Y35" s="801"/>
      <c r="Z35" s="801"/>
      <c r="AA35" s="801"/>
      <c r="AB35" s="801"/>
      <c r="AC35" s="801"/>
      <c r="AD35" s="801"/>
      <c r="AE35" s="801"/>
      <c r="AF35" s="801"/>
      <c r="AG35" s="801"/>
      <c r="AH35" s="801"/>
    </row>
    <row r="36" spans="1:36" ht="105.75" customHeight="1">
      <c r="L36" s="1">
        <v>1</v>
      </c>
      <c r="M36" s="1197" t="s">
        <v>632</v>
      </c>
      <c r="N36" s="1197"/>
      <c r="O36" s="1197"/>
      <c r="P36" s="1197"/>
      <c r="Q36" s="1197"/>
      <c r="R36" s="1197"/>
      <c r="S36" s="1197"/>
      <c r="T36" s="1197"/>
      <c r="U36" s="1197"/>
      <c r="V36" s="1197"/>
      <c r="W36" s="1197"/>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184</v>
      </c>
    </row>
    <row r="2" spans="1:20" ht="22.5">
      <c r="F2" s="1198" t="s">
        <v>491</v>
      </c>
      <c r="G2" s="1199"/>
      <c r="H2" s="1200"/>
      <c r="I2" s="642"/>
    </row>
    <row r="3" spans="1:20" ht="3" customHeight="1"/>
    <row r="4" spans="1:20" s="572" customFormat="1" ht="11.25">
      <c r="A4" s="592"/>
      <c r="B4" s="592"/>
      <c r="C4" s="592"/>
      <c r="D4" s="592"/>
      <c r="F4" s="1159" t="s">
        <v>454</v>
      </c>
      <c r="G4" s="1159"/>
      <c r="H4" s="1159"/>
      <c r="I4" s="1201"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1"/>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22.12.2020</v>
      </c>
      <c r="I7" s="583" t="s">
        <v>493</v>
      </c>
      <c r="J7" s="617"/>
      <c r="K7" s="592"/>
      <c r="L7" s="592"/>
      <c r="M7" s="592"/>
      <c r="N7" s="592"/>
      <c r="O7" s="592"/>
      <c r="P7" s="592"/>
      <c r="Q7" s="592"/>
      <c r="R7" s="592"/>
      <c r="S7" s="592"/>
      <c r="T7" s="592"/>
    </row>
    <row r="8" spans="1:20" s="572" customFormat="1" ht="45">
      <c r="A8" s="1202">
        <v>1</v>
      </c>
      <c r="B8" s="592"/>
      <c r="C8" s="592"/>
      <c r="D8" s="592"/>
      <c r="F8" s="618" t="e">
        <f ca="1">"2." &amp;mergeValue(A8)</f>
        <v>#NAME?</v>
      </c>
      <c r="G8" s="634" t="s">
        <v>494</v>
      </c>
      <c r="H8" s="606"/>
      <c r="I8" s="583" t="s">
        <v>590</v>
      </c>
      <c r="J8" s="617"/>
      <c r="K8" s="592"/>
      <c r="L8" s="592"/>
      <c r="M8" s="592"/>
      <c r="N8" s="592"/>
      <c r="O8" s="592"/>
      <c r="P8" s="592"/>
      <c r="Q8" s="592"/>
      <c r="R8" s="592"/>
      <c r="S8" s="592"/>
      <c r="T8" s="592"/>
    </row>
    <row r="9" spans="1:20" s="572" customFormat="1" ht="22.5">
      <c r="A9" s="1202"/>
      <c r="B9" s="592"/>
      <c r="C9" s="592"/>
      <c r="D9" s="592"/>
      <c r="F9" s="618" t="e">
        <f ca="1">"3." &amp;mergeValue(A9)</f>
        <v>#NAME?</v>
      </c>
      <c r="G9" s="634" t="s">
        <v>495</v>
      </c>
      <c r="H9" s="606"/>
      <c r="I9" s="583" t="s">
        <v>588</v>
      </c>
      <c r="J9" s="617"/>
      <c r="K9" s="592"/>
      <c r="L9" s="592"/>
      <c r="M9" s="592"/>
      <c r="N9" s="592"/>
      <c r="O9" s="592"/>
      <c r="P9" s="592"/>
      <c r="Q9" s="592"/>
      <c r="R9" s="592"/>
      <c r="S9" s="592"/>
      <c r="T9" s="592"/>
    </row>
    <row r="10" spans="1:20" s="572" customFormat="1" ht="22.5">
      <c r="A10" s="1202"/>
      <c r="B10" s="592"/>
      <c r="C10" s="592"/>
      <c r="D10" s="592"/>
      <c r="F10" s="618" t="e">
        <f ca="1">"4."&amp;mergeValue(A10)</f>
        <v>#NAME?</v>
      </c>
      <c r="G10" s="634" t="s">
        <v>496</v>
      </c>
      <c r="H10" s="607" t="s">
        <v>458</v>
      </c>
      <c r="I10" s="583"/>
      <c r="J10" s="617"/>
      <c r="K10" s="592"/>
      <c r="L10" s="592"/>
      <c r="M10" s="592"/>
      <c r="N10" s="592"/>
      <c r="O10" s="592"/>
      <c r="P10" s="592"/>
      <c r="Q10" s="592"/>
      <c r="R10" s="592"/>
      <c r="S10" s="592"/>
      <c r="T10" s="592"/>
    </row>
    <row r="11" spans="1:20" s="572" customFormat="1" ht="18.75">
      <c r="A11" s="1202"/>
      <c r="B11" s="1202">
        <v>1</v>
      </c>
      <c r="C11" s="625"/>
      <c r="D11" s="625"/>
      <c r="F11" s="618" t="e">
        <f ca="1">"4."&amp;mergeValue(A11) &amp;"."&amp;mergeValue(B11)</f>
        <v>#NAME?</v>
      </c>
      <c r="G11" s="613" t="s">
        <v>592</v>
      </c>
      <c r="H11" s="606" t="str">
        <f>IF(region_name="","",region_name)</f>
        <v>Республика Татарстан</v>
      </c>
      <c r="I11" s="583" t="s">
        <v>499</v>
      </c>
      <c r="J11" s="617"/>
      <c r="K11" s="592"/>
      <c r="L11" s="592"/>
      <c r="M11" s="592"/>
      <c r="N11" s="592"/>
      <c r="O11" s="592"/>
      <c r="P11" s="592"/>
      <c r="Q11" s="592"/>
      <c r="R11" s="592"/>
      <c r="S11" s="592"/>
      <c r="T11" s="592"/>
    </row>
    <row r="12" spans="1:20" s="572" customFormat="1" ht="22.5">
      <c r="A12" s="1202"/>
      <c r="B12" s="1202"/>
      <c r="C12" s="1202">
        <v>1</v>
      </c>
      <c r="D12" s="625"/>
      <c r="F12" s="618" t="e">
        <f ca="1">"4."&amp;mergeValue(A12) &amp;"."&amp;mergeValue(B12)&amp;"."&amp;mergeValue(C12)</f>
        <v>#NAME?</v>
      </c>
      <c r="G12" s="624" t="s">
        <v>497</v>
      </c>
      <c r="H12" s="606"/>
      <c r="I12" s="583" t="s">
        <v>500</v>
      </c>
      <c r="J12" s="617"/>
      <c r="K12" s="592"/>
      <c r="L12" s="592"/>
      <c r="M12" s="592"/>
      <c r="N12" s="592"/>
      <c r="O12" s="592"/>
      <c r="P12" s="592"/>
      <c r="Q12" s="592"/>
      <c r="R12" s="592"/>
      <c r="S12" s="592"/>
      <c r="T12" s="592"/>
    </row>
    <row r="13" spans="1:20" s="572" customFormat="1" ht="39" customHeight="1">
      <c r="A13" s="1202"/>
      <c r="B13" s="1202"/>
      <c r="C13" s="1202"/>
      <c r="D13" s="625">
        <v>1</v>
      </c>
      <c r="F13" s="618" t="e">
        <f ca="1">"4."&amp;mergeValue(A13) &amp;"."&amp;mergeValue(B13)&amp;"."&amp;mergeValue(C13)&amp;"."&amp;mergeValue(D13)</f>
        <v>#NAME?</v>
      </c>
      <c r="G13" s="635" t="s">
        <v>498</v>
      </c>
      <c r="H13" s="606"/>
      <c r="I13" s="1203" t="s">
        <v>591</v>
      </c>
      <c r="J13" s="617"/>
      <c r="K13" s="592"/>
      <c r="L13" s="592"/>
      <c r="M13" s="592"/>
      <c r="N13" s="592"/>
      <c r="O13" s="592"/>
      <c r="P13" s="592"/>
      <c r="Q13" s="592"/>
      <c r="R13" s="592"/>
      <c r="S13" s="592"/>
      <c r="T13" s="592"/>
    </row>
    <row r="14" spans="1:20" s="572" customFormat="1" ht="18.75">
      <c r="A14" s="1202"/>
      <c r="B14" s="1202"/>
      <c r="C14" s="1202"/>
      <c r="D14" s="625"/>
      <c r="F14" s="621"/>
      <c r="G14" s="552" t="s">
        <v>4</v>
      </c>
      <c r="H14" s="626"/>
      <c r="I14" s="1203"/>
      <c r="J14" s="617"/>
      <c r="K14" s="592"/>
      <c r="L14" s="592"/>
      <c r="M14" s="592"/>
      <c r="N14" s="592"/>
      <c r="O14" s="592"/>
      <c r="P14" s="592"/>
      <c r="Q14" s="592"/>
      <c r="R14" s="592"/>
      <c r="S14" s="592"/>
      <c r="T14" s="592"/>
    </row>
    <row r="15" spans="1:20" s="572" customFormat="1" ht="18.75">
      <c r="A15" s="1202"/>
      <c r="B15" s="1202"/>
      <c r="C15" s="625"/>
      <c r="D15" s="625"/>
      <c r="F15" s="636"/>
      <c r="G15" s="579" t="s">
        <v>403</v>
      </c>
      <c r="H15" s="637"/>
      <c r="I15" s="638"/>
      <c r="J15" s="617"/>
      <c r="K15" s="592"/>
      <c r="L15" s="592"/>
      <c r="M15" s="592"/>
      <c r="N15" s="592"/>
      <c r="O15" s="592"/>
      <c r="P15" s="592"/>
      <c r="Q15" s="592"/>
      <c r="R15" s="592"/>
      <c r="S15" s="592"/>
      <c r="T15" s="592"/>
    </row>
    <row r="16" spans="1:20" s="572" customFormat="1" ht="18.75">
      <c r="A16" s="1202"/>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7" t="s">
        <v>593</v>
      </c>
      <c r="H19" s="1197"/>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2"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15" width="23.7109375" style="478" customWidth="1"/>
    <col min="16" max="17" width="1.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3" width="10.5703125" style="502"/>
    <col min="34" max="256" width="10.5703125" style="478"/>
    <col min="257" max="264" width="0" style="478" hidden="1" customWidth="1"/>
    <col min="265" max="267" width="3.7109375" style="478" customWidth="1"/>
    <col min="268" max="268" width="12.7109375" style="478" customWidth="1"/>
    <col min="269" max="269" width="51.140625" style="478" customWidth="1"/>
    <col min="270" max="270" width="0" style="478" hidden="1" customWidth="1"/>
    <col min="271" max="271" width="18.7109375" style="478" customWidth="1"/>
    <col min="272"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51.140625" style="478" customWidth="1"/>
    <col min="526" max="526" width="0" style="478" hidden="1" customWidth="1"/>
    <col min="527" max="527" width="18.7109375" style="478" customWidth="1"/>
    <col min="528"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51.140625" style="478" customWidth="1"/>
    <col min="782" max="782" width="0" style="478" hidden="1" customWidth="1"/>
    <col min="783" max="783" width="18.7109375" style="478" customWidth="1"/>
    <col min="784"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51.140625" style="478" customWidth="1"/>
    <col min="1038" max="1038" width="0" style="478" hidden="1" customWidth="1"/>
    <col min="1039" max="1039" width="18.7109375" style="478" customWidth="1"/>
    <col min="1040"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51.140625" style="478" customWidth="1"/>
    <col min="1294" max="1294" width="0" style="478" hidden="1" customWidth="1"/>
    <col min="1295" max="1295" width="18.7109375" style="478" customWidth="1"/>
    <col min="1296"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51.140625" style="478" customWidth="1"/>
    <col min="1550" max="1550" width="0" style="478" hidden="1" customWidth="1"/>
    <col min="1551" max="1551" width="18.7109375" style="478" customWidth="1"/>
    <col min="1552"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51.140625" style="478" customWidth="1"/>
    <col min="1806" max="1806" width="0" style="478" hidden="1" customWidth="1"/>
    <col min="1807" max="1807" width="18.7109375" style="478" customWidth="1"/>
    <col min="1808"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51.140625" style="478" customWidth="1"/>
    <col min="2062" max="2062" width="0" style="478" hidden="1" customWidth="1"/>
    <col min="2063" max="2063" width="18.7109375" style="478" customWidth="1"/>
    <col min="2064"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51.140625" style="478" customWidth="1"/>
    <col min="2318" max="2318" width="0" style="478" hidden="1" customWidth="1"/>
    <col min="2319" max="2319" width="18.7109375" style="478" customWidth="1"/>
    <col min="2320"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51.140625" style="478" customWidth="1"/>
    <col min="2574" max="2574" width="0" style="478" hidden="1" customWidth="1"/>
    <col min="2575" max="2575" width="18.7109375" style="478" customWidth="1"/>
    <col min="2576"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51.140625" style="478" customWidth="1"/>
    <col min="2830" max="2830" width="0" style="478" hidden="1" customWidth="1"/>
    <col min="2831" max="2831" width="18.7109375" style="478" customWidth="1"/>
    <col min="2832"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51.140625" style="478" customWidth="1"/>
    <col min="3086" max="3086" width="0" style="478" hidden="1" customWidth="1"/>
    <col min="3087" max="3087" width="18.7109375" style="478" customWidth="1"/>
    <col min="3088"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51.140625" style="478" customWidth="1"/>
    <col min="3342" max="3342" width="0" style="478" hidden="1" customWidth="1"/>
    <col min="3343" max="3343" width="18.7109375" style="478" customWidth="1"/>
    <col min="3344"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51.140625" style="478" customWidth="1"/>
    <col min="3598" max="3598" width="0" style="478" hidden="1" customWidth="1"/>
    <col min="3599" max="3599" width="18.7109375" style="478" customWidth="1"/>
    <col min="3600"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51.140625" style="478" customWidth="1"/>
    <col min="3854" max="3854" width="0" style="478" hidden="1" customWidth="1"/>
    <col min="3855" max="3855" width="18.7109375" style="478" customWidth="1"/>
    <col min="3856"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51.140625" style="478" customWidth="1"/>
    <col min="4110" max="4110" width="0" style="478" hidden="1" customWidth="1"/>
    <col min="4111" max="4111" width="18.7109375" style="478" customWidth="1"/>
    <col min="4112"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51.140625" style="478" customWidth="1"/>
    <col min="4366" max="4366" width="0" style="478" hidden="1" customWidth="1"/>
    <col min="4367" max="4367" width="18.7109375" style="478" customWidth="1"/>
    <col min="4368"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51.140625" style="478" customWidth="1"/>
    <col min="4622" max="4622" width="0" style="478" hidden="1" customWidth="1"/>
    <col min="4623" max="4623" width="18.7109375" style="478" customWidth="1"/>
    <col min="4624"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51.140625" style="478" customWidth="1"/>
    <col min="4878" max="4878" width="0" style="478" hidden="1" customWidth="1"/>
    <col min="4879" max="4879" width="18.7109375" style="478" customWidth="1"/>
    <col min="4880"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51.140625" style="478" customWidth="1"/>
    <col min="5134" max="5134" width="0" style="478" hidden="1" customWidth="1"/>
    <col min="5135" max="5135" width="18.7109375" style="478" customWidth="1"/>
    <col min="5136"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51.140625" style="478" customWidth="1"/>
    <col min="5390" max="5390" width="0" style="478" hidden="1" customWidth="1"/>
    <col min="5391" max="5391" width="18.7109375" style="478" customWidth="1"/>
    <col min="5392"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51.140625" style="478" customWidth="1"/>
    <col min="5646" max="5646" width="0" style="478" hidden="1" customWidth="1"/>
    <col min="5647" max="5647" width="18.7109375" style="478" customWidth="1"/>
    <col min="5648"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51.140625" style="478" customWidth="1"/>
    <col min="5902" max="5902" width="0" style="478" hidden="1" customWidth="1"/>
    <col min="5903" max="5903" width="18.7109375" style="478" customWidth="1"/>
    <col min="5904"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51.140625" style="478" customWidth="1"/>
    <col min="6158" max="6158" width="0" style="478" hidden="1" customWidth="1"/>
    <col min="6159" max="6159" width="18.7109375" style="478" customWidth="1"/>
    <col min="6160"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51.140625" style="478" customWidth="1"/>
    <col min="6414" max="6414" width="0" style="478" hidden="1" customWidth="1"/>
    <col min="6415" max="6415" width="18.7109375" style="478" customWidth="1"/>
    <col min="6416"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51.140625" style="478" customWidth="1"/>
    <col min="6670" max="6670" width="0" style="478" hidden="1" customWidth="1"/>
    <col min="6671" max="6671" width="18.7109375" style="478" customWidth="1"/>
    <col min="6672"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51.140625" style="478" customWidth="1"/>
    <col min="6926" max="6926" width="0" style="478" hidden="1" customWidth="1"/>
    <col min="6927" max="6927" width="18.7109375" style="478" customWidth="1"/>
    <col min="6928"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51.140625" style="478" customWidth="1"/>
    <col min="7182" max="7182" width="0" style="478" hidden="1" customWidth="1"/>
    <col min="7183" max="7183" width="18.7109375" style="478" customWidth="1"/>
    <col min="7184"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51.140625" style="478" customWidth="1"/>
    <col min="7438" max="7438" width="0" style="478" hidden="1" customWidth="1"/>
    <col min="7439" max="7439" width="18.7109375" style="478" customWidth="1"/>
    <col min="7440"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51.140625" style="478" customWidth="1"/>
    <col min="7694" max="7694" width="0" style="478" hidden="1" customWidth="1"/>
    <col min="7695" max="7695" width="18.7109375" style="478" customWidth="1"/>
    <col min="7696"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51.140625" style="478" customWidth="1"/>
    <col min="7950" max="7950" width="0" style="478" hidden="1" customWidth="1"/>
    <col min="7951" max="7951" width="18.7109375" style="478" customWidth="1"/>
    <col min="7952"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51.140625" style="478" customWidth="1"/>
    <col min="8206" max="8206" width="0" style="478" hidden="1" customWidth="1"/>
    <col min="8207" max="8207" width="18.7109375" style="478" customWidth="1"/>
    <col min="8208"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51.140625" style="478" customWidth="1"/>
    <col min="8462" max="8462" width="0" style="478" hidden="1" customWidth="1"/>
    <col min="8463" max="8463" width="18.7109375" style="478" customWidth="1"/>
    <col min="8464"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51.140625" style="478" customWidth="1"/>
    <col min="8718" max="8718" width="0" style="478" hidden="1" customWidth="1"/>
    <col min="8719" max="8719" width="18.7109375" style="478" customWidth="1"/>
    <col min="8720"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51.140625" style="478" customWidth="1"/>
    <col min="8974" max="8974" width="0" style="478" hidden="1" customWidth="1"/>
    <col min="8975" max="8975" width="18.7109375" style="478" customWidth="1"/>
    <col min="8976"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51.140625" style="478" customWidth="1"/>
    <col min="9230" max="9230" width="0" style="478" hidden="1" customWidth="1"/>
    <col min="9231" max="9231" width="18.7109375" style="478" customWidth="1"/>
    <col min="9232"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51.140625" style="478" customWidth="1"/>
    <col min="9486" max="9486" width="0" style="478" hidden="1" customWidth="1"/>
    <col min="9487" max="9487" width="18.7109375" style="478" customWidth="1"/>
    <col min="9488"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51.140625" style="478" customWidth="1"/>
    <col min="9742" max="9742" width="0" style="478" hidden="1" customWidth="1"/>
    <col min="9743" max="9743" width="18.7109375" style="478" customWidth="1"/>
    <col min="9744"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51.140625" style="478" customWidth="1"/>
    <col min="9998" max="9998" width="0" style="478" hidden="1" customWidth="1"/>
    <col min="9999" max="9999" width="18.7109375" style="478" customWidth="1"/>
    <col min="10000"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51.140625" style="478" customWidth="1"/>
    <col min="10254" max="10254" width="0" style="478" hidden="1" customWidth="1"/>
    <col min="10255" max="10255" width="18.7109375" style="478" customWidth="1"/>
    <col min="10256"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51.140625" style="478" customWidth="1"/>
    <col min="10510" max="10510" width="0" style="478" hidden="1" customWidth="1"/>
    <col min="10511" max="10511" width="18.7109375" style="478" customWidth="1"/>
    <col min="10512"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51.140625" style="478" customWidth="1"/>
    <col min="10766" max="10766" width="0" style="478" hidden="1" customWidth="1"/>
    <col min="10767" max="10767" width="18.7109375" style="478" customWidth="1"/>
    <col min="10768"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51.140625" style="478" customWidth="1"/>
    <col min="11022" max="11022" width="0" style="478" hidden="1" customWidth="1"/>
    <col min="11023" max="11023" width="18.7109375" style="478" customWidth="1"/>
    <col min="11024"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51.140625" style="478" customWidth="1"/>
    <col min="11278" max="11278" width="0" style="478" hidden="1" customWidth="1"/>
    <col min="11279" max="11279" width="18.7109375" style="478" customWidth="1"/>
    <col min="11280"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51.140625" style="478" customWidth="1"/>
    <col min="11534" max="11534" width="0" style="478" hidden="1" customWidth="1"/>
    <col min="11535" max="11535" width="18.7109375" style="478" customWidth="1"/>
    <col min="11536"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51.140625" style="478" customWidth="1"/>
    <col min="11790" max="11790" width="0" style="478" hidden="1" customWidth="1"/>
    <col min="11791" max="11791" width="18.7109375" style="478" customWidth="1"/>
    <col min="11792"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51.140625" style="478" customWidth="1"/>
    <col min="12046" max="12046" width="0" style="478" hidden="1" customWidth="1"/>
    <col min="12047" max="12047" width="18.7109375" style="478" customWidth="1"/>
    <col min="12048"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51.140625" style="478" customWidth="1"/>
    <col min="12302" max="12302" width="0" style="478" hidden="1" customWidth="1"/>
    <col min="12303" max="12303" width="18.7109375" style="478" customWidth="1"/>
    <col min="12304"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51.140625" style="478" customWidth="1"/>
    <col min="12558" max="12558" width="0" style="478" hidden="1" customWidth="1"/>
    <col min="12559" max="12559" width="18.7109375" style="478" customWidth="1"/>
    <col min="12560"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51.140625" style="478" customWidth="1"/>
    <col min="12814" max="12814" width="0" style="478" hidden="1" customWidth="1"/>
    <col min="12815" max="12815" width="18.7109375" style="478" customWidth="1"/>
    <col min="12816"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51.140625" style="478" customWidth="1"/>
    <col min="13070" max="13070" width="0" style="478" hidden="1" customWidth="1"/>
    <col min="13071" max="13071" width="18.7109375" style="478" customWidth="1"/>
    <col min="13072"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51.140625" style="478" customWidth="1"/>
    <col min="13326" max="13326" width="0" style="478" hidden="1" customWidth="1"/>
    <col min="13327" max="13327" width="18.7109375" style="478" customWidth="1"/>
    <col min="13328"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51.140625" style="478" customWidth="1"/>
    <col min="13582" max="13582" width="0" style="478" hidden="1" customWidth="1"/>
    <col min="13583" max="13583" width="18.7109375" style="478" customWidth="1"/>
    <col min="13584"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51.140625" style="478" customWidth="1"/>
    <col min="13838" max="13838" width="0" style="478" hidden="1" customWidth="1"/>
    <col min="13839" max="13839" width="18.7109375" style="478" customWidth="1"/>
    <col min="13840"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51.140625" style="478" customWidth="1"/>
    <col min="14094" max="14094" width="0" style="478" hidden="1" customWidth="1"/>
    <col min="14095" max="14095" width="18.7109375" style="478" customWidth="1"/>
    <col min="14096"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51.140625" style="478" customWidth="1"/>
    <col min="14350" max="14350" width="0" style="478" hidden="1" customWidth="1"/>
    <col min="14351" max="14351" width="18.7109375" style="478" customWidth="1"/>
    <col min="14352"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51.140625" style="478" customWidth="1"/>
    <col min="14606" max="14606" width="0" style="478" hidden="1" customWidth="1"/>
    <col min="14607" max="14607" width="18.7109375" style="478" customWidth="1"/>
    <col min="14608"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51.140625" style="478" customWidth="1"/>
    <col min="14862" max="14862" width="0" style="478" hidden="1" customWidth="1"/>
    <col min="14863" max="14863" width="18.7109375" style="478" customWidth="1"/>
    <col min="14864"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51.140625" style="478" customWidth="1"/>
    <col min="15118" max="15118" width="0" style="478" hidden="1" customWidth="1"/>
    <col min="15119" max="15119" width="18.7109375" style="478" customWidth="1"/>
    <col min="15120"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51.140625" style="478" customWidth="1"/>
    <col min="15374" max="15374" width="0" style="478" hidden="1" customWidth="1"/>
    <col min="15375" max="15375" width="18.7109375" style="478" customWidth="1"/>
    <col min="15376"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51.140625" style="478" customWidth="1"/>
    <col min="15630" max="15630" width="0" style="478" hidden="1" customWidth="1"/>
    <col min="15631" max="15631" width="18.7109375" style="478" customWidth="1"/>
    <col min="15632"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51.140625" style="478" customWidth="1"/>
    <col min="15886" max="15886" width="0" style="478" hidden="1" customWidth="1"/>
    <col min="15887" max="15887" width="18.7109375" style="478" customWidth="1"/>
    <col min="15888"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51.140625" style="478" customWidth="1"/>
    <col min="16142" max="16142" width="0" style="478" hidden="1" customWidth="1"/>
    <col min="16143" max="16143" width="18.7109375" style="478" customWidth="1"/>
    <col min="16144"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79"/>
    </row>
    <row r="5" spans="1:33" ht="22.5" customHeight="1">
      <c r="J5" s="483"/>
      <c r="K5" s="483"/>
      <c r="L5" s="1230" t="s">
        <v>631</v>
      </c>
      <c r="M5" s="1230"/>
      <c r="N5" s="1230"/>
      <c r="O5" s="1230"/>
      <c r="P5" s="1230"/>
      <c r="Q5" s="1230"/>
      <c r="R5" s="1230"/>
      <c r="S5" s="1230"/>
      <c r="T5" s="1230"/>
      <c r="U5" s="499"/>
    </row>
    <row r="6" spans="1:33" ht="3" customHeight="1">
      <c r="J6" s="483"/>
      <c r="K6" s="483"/>
      <c r="L6" s="479"/>
      <c r="M6" s="479"/>
      <c r="N6" s="479"/>
      <c r="O6" s="482"/>
      <c r="P6" s="482"/>
      <c r="Q6" s="482"/>
      <c r="R6" s="482"/>
      <c r="S6" s="482"/>
      <c r="T6" s="482"/>
      <c r="U6" s="479"/>
    </row>
    <row r="7" spans="1:33" s="493" customFormat="1" ht="22.5">
      <c r="A7" s="513"/>
      <c r="B7" s="513"/>
      <c r="C7" s="513"/>
      <c r="D7" s="513"/>
      <c r="E7" s="513"/>
      <c r="F7" s="513"/>
      <c r="G7" s="513"/>
      <c r="H7" s="513"/>
      <c r="L7" s="501"/>
      <c r="M7" s="619" t="s">
        <v>502</v>
      </c>
      <c r="N7" s="668"/>
      <c r="O7" s="1207" t="str">
        <f>IF(NameOrPr_ch="",IF(NameOrPr="","",NameOrPr),NameOrPr_ch)</f>
        <v>Государственный комитет Республики Татарстан по тарифам</v>
      </c>
      <c r="P7" s="1207"/>
      <c r="Q7" s="1207"/>
      <c r="R7" s="1207"/>
      <c r="S7" s="1207"/>
      <c r="T7" s="1207"/>
      <c r="U7" s="584"/>
      <c r="V7" s="584"/>
      <c r="W7" s="521"/>
      <c r="X7" s="507"/>
      <c r="Y7" s="507"/>
      <c r="Z7" s="507"/>
      <c r="AA7" s="507"/>
      <c r="AB7" s="507"/>
      <c r="AC7" s="507"/>
      <c r="AD7" s="507"/>
      <c r="AE7" s="507"/>
      <c r="AF7" s="507"/>
      <c r="AG7" s="507"/>
    </row>
    <row r="8" spans="1:33" s="493" customFormat="1" ht="18.75">
      <c r="A8" s="513"/>
      <c r="B8" s="513"/>
      <c r="C8" s="513"/>
      <c r="D8" s="513"/>
      <c r="E8" s="513"/>
      <c r="F8" s="513"/>
      <c r="G8" s="513"/>
      <c r="H8" s="513"/>
      <c r="L8" s="501"/>
      <c r="M8" s="619" t="s">
        <v>596</v>
      </c>
      <c r="N8" s="668"/>
      <c r="O8" s="1207" t="str">
        <f>IF(datePr_ch="",IF(datePr="","",datePr),datePr_ch)</f>
        <v>15.12.2020</v>
      </c>
      <c r="P8" s="1207"/>
      <c r="Q8" s="1207"/>
      <c r="R8" s="1207"/>
      <c r="S8" s="1207"/>
      <c r="T8" s="1207"/>
      <c r="U8" s="584"/>
      <c r="V8" s="584"/>
      <c r="W8" s="521"/>
      <c r="X8" s="507"/>
      <c r="Y8" s="507"/>
      <c r="Z8" s="507"/>
      <c r="AA8" s="507"/>
      <c r="AB8" s="507"/>
      <c r="AC8" s="507"/>
      <c r="AD8" s="507"/>
      <c r="AE8" s="507"/>
      <c r="AF8" s="507"/>
      <c r="AG8" s="507"/>
    </row>
    <row r="9" spans="1:33" s="493" customFormat="1" ht="18.75">
      <c r="A9" s="513"/>
      <c r="B9" s="513"/>
      <c r="C9" s="513"/>
      <c r="D9" s="513"/>
      <c r="E9" s="513"/>
      <c r="F9" s="513"/>
      <c r="G9" s="513"/>
      <c r="H9" s="513"/>
      <c r="L9" s="152"/>
      <c r="M9" s="619" t="s">
        <v>595</v>
      </c>
      <c r="N9" s="668"/>
      <c r="O9" s="1207" t="str">
        <f>IF(numberPr_ch="",IF(numberPr="","",numberPr),numberPr_ch)</f>
        <v>434-126/тп-2020</v>
      </c>
      <c r="P9" s="1207"/>
      <c r="Q9" s="1207"/>
      <c r="R9" s="1207"/>
      <c r="S9" s="1207"/>
      <c r="T9" s="1207"/>
      <c r="U9" s="584"/>
      <c r="V9" s="584"/>
      <c r="W9" s="521"/>
      <c r="X9" s="507"/>
      <c r="Y9" s="507"/>
      <c r="Z9" s="507"/>
      <c r="AA9" s="507"/>
      <c r="AB9" s="507"/>
      <c r="AC9" s="507"/>
      <c r="AD9" s="507"/>
      <c r="AE9" s="507"/>
      <c r="AF9" s="507"/>
      <c r="AG9" s="507"/>
    </row>
    <row r="10" spans="1:33" s="493" customFormat="1" ht="18.75">
      <c r="A10" s="513"/>
      <c r="B10" s="513"/>
      <c r="C10" s="513"/>
      <c r="D10" s="513"/>
      <c r="E10" s="513"/>
      <c r="F10" s="513"/>
      <c r="G10" s="513"/>
      <c r="H10" s="513"/>
      <c r="L10" s="152"/>
      <c r="M10" s="619" t="s">
        <v>501</v>
      </c>
      <c r="N10" s="668"/>
      <c r="O10" s="1207" t="str">
        <f>IF(IstPub_ch="",IF(IstPub="","",IstPub),IstPub_ch)</f>
        <v>Официальный сайт правовой информации Министерства юстиции РТ:  http//pravo.tatarstan.ru</v>
      </c>
      <c r="P10" s="1207"/>
      <c r="Q10" s="1207"/>
      <c r="R10" s="1207"/>
      <c r="S10" s="1207"/>
      <c r="T10" s="1207"/>
      <c r="U10" s="584"/>
      <c r="V10" s="584"/>
      <c r="W10" s="521"/>
      <c r="X10" s="507"/>
      <c r="Y10" s="507"/>
      <c r="Z10" s="507"/>
      <c r="AA10" s="507"/>
      <c r="AB10" s="507"/>
      <c r="AC10" s="507"/>
      <c r="AD10" s="507"/>
      <c r="AE10" s="507"/>
      <c r="AF10" s="507"/>
      <c r="AG10" s="507"/>
    </row>
    <row r="11" spans="1:33" s="493" customFormat="1" ht="11.25" hidden="1">
      <c r="A11" s="513"/>
      <c r="B11" s="513"/>
      <c r="C11" s="513"/>
      <c r="D11" s="513"/>
      <c r="E11" s="513"/>
      <c r="F11" s="513"/>
      <c r="G11" s="513"/>
      <c r="H11" s="513"/>
      <c r="L11" s="152"/>
      <c r="M11" s="152"/>
      <c r="N11" s="490"/>
      <c r="O11" s="500"/>
      <c r="P11" s="500"/>
      <c r="Q11" s="500"/>
      <c r="R11" s="500"/>
      <c r="S11" s="500"/>
      <c r="T11" s="500"/>
      <c r="U11" s="505" t="s">
        <v>373</v>
      </c>
      <c r="X11" s="507"/>
      <c r="Y11" s="507"/>
      <c r="Z11" s="507"/>
      <c r="AA11" s="507"/>
      <c r="AB11" s="507"/>
      <c r="AC11" s="507"/>
      <c r="AD11" s="507"/>
      <c r="AE11" s="507"/>
      <c r="AF11" s="507"/>
      <c r="AG11" s="507"/>
    </row>
    <row r="12" spans="1:33" ht="15" customHeight="1">
      <c r="H12" s="512" t="s">
        <v>93</v>
      </c>
      <c r="J12" s="483"/>
      <c r="K12" s="483"/>
      <c r="L12" s="479"/>
      <c r="M12" s="479"/>
      <c r="N12" s="479"/>
      <c r="O12" s="1247"/>
      <c r="P12" s="1247"/>
      <c r="Q12" s="1247"/>
      <c r="R12" s="1247"/>
      <c r="S12" s="1247"/>
      <c r="T12" s="1247"/>
      <c r="U12" s="1247"/>
    </row>
    <row r="13" spans="1:33">
      <c r="J13" s="483"/>
      <c r="K13" s="483"/>
      <c r="L13" s="1159" t="s">
        <v>454</v>
      </c>
      <c r="M13" s="1159"/>
      <c r="N13" s="1159"/>
      <c r="O13" s="1159"/>
      <c r="P13" s="1159"/>
      <c r="Q13" s="1159"/>
      <c r="R13" s="1159"/>
      <c r="S13" s="1159"/>
      <c r="T13" s="1159"/>
      <c r="U13" s="1159"/>
      <c r="V13" s="1159"/>
      <c r="W13" s="1159" t="s">
        <v>455</v>
      </c>
    </row>
    <row r="14" spans="1:33" ht="14.25" customHeight="1">
      <c r="J14" s="483"/>
      <c r="K14" s="483"/>
      <c r="L14" s="1214" t="s">
        <v>92</v>
      </c>
      <c r="M14" s="1214" t="s">
        <v>639</v>
      </c>
      <c r="N14" s="476"/>
      <c r="O14" s="1215" t="s">
        <v>641</v>
      </c>
      <c r="P14" s="1216"/>
      <c r="Q14" s="1216"/>
      <c r="R14" s="1216"/>
      <c r="S14" s="1216"/>
      <c r="T14" s="1217"/>
      <c r="U14" s="1225" t="s">
        <v>341</v>
      </c>
      <c r="V14" s="1246" t="s">
        <v>275</v>
      </c>
      <c r="W14" s="1159"/>
    </row>
    <row r="15" spans="1:33" ht="14.25" customHeight="1">
      <c r="J15" s="483"/>
      <c r="K15" s="483"/>
      <c r="L15" s="1214"/>
      <c r="M15" s="1214"/>
      <c r="N15" s="475"/>
      <c r="O15" s="1220" t="s">
        <v>640</v>
      </c>
      <c r="P15" s="657"/>
      <c r="Q15" s="657"/>
      <c r="R15" s="1223" t="s">
        <v>654</v>
      </c>
      <c r="S15" s="1223"/>
      <c r="T15" s="1224"/>
      <c r="U15" s="1226"/>
      <c r="V15" s="1246"/>
      <c r="W15" s="1159"/>
    </row>
    <row r="16" spans="1:33" ht="30.75" customHeight="1">
      <c r="J16" s="483"/>
      <c r="K16" s="483"/>
      <c r="L16" s="1214"/>
      <c r="M16" s="1214"/>
      <c r="N16" s="474"/>
      <c r="O16" s="1221"/>
      <c r="P16" s="655"/>
      <c r="Q16" s="656"/>
      <c r="R16" s="538" t="s">
        <v>274</v>
      </c>
      <c r="S16" s="1209" t="s">
        <v>273</v>
      </c>
      <c r="T16" s="1210"/>
      <c r="U16" s="1227"/>
      <c r="V16" s="1246"/>
      <c r="W16" s="1159"/>
    </row>
    <row r="17" spans="1:33">
      <c r="J17" s="483"/>
      <c r="K17" s="491">
        <v>1</v>
      </c>
      <c r="L17" s="639" t="s">
        <v>93</v>
      </c>
      <c r="M17" s="639" t="s">
        <v>49</v>
      </c>
      <c r="N17" s="511" t="s">
        <v>49</v>
      </c>
      <c r="O17" s="640">
        <f ca="1">OFFSET(O17,0,-1)+1</f>
        <v>3</v>
      </c>
      <c r="P17" s="641">
        <f ca="1">OFFSET(P17,0,-1)</f>
        <v>3</v>
      </c>
      <c r="Q17" s="641">
        <f ca="1">OFFSET(Q17,0,-1)</f>
        <v>3</v>
      </c>
      <c r="R17" s="640">
        <f ca="1">OFFSET(R17,0,-1)+1</f>
        <v>4</v>
      </c>
      <c r="S17" s="1244">
        <f ca="1">OFFSET(S17,0,-1)+1</f>
        <v>5</v>
      </c>
      <c r="T17" s="1244"/>
      <c r="U17" s="640">
        <f ca="1">OFFSET(U17,0,-2)+1</f>
        <v>6</v>
      </c>
      <c r="V17" s="641">
        <f ca="1">OFFSET(V17,0,-1)</f>
        <v>6</v>
      </c>
      <c r="W17" s="640">
        <f ca="1">OFFSET(W17,0,-1)+1</f>
        <v>7</v>
      </c>
    </row>
    <row r="18" spans="1:33" ht="22.5">
      <c r="A18" s="1233">
        <v>1</v>
      </c>
      <c r="B18" s="903"/>
      <c r="C18" s="903"/>
      <c r="D18" s="903"/>
      <c r="E18" s="904"/>
      <c r="F18" s="905"/>
      <c r="G18" s="905"/>
      <c r="H18" s="905"/>
      <c r="I18" s="906"/>
      <c r="J18" s="901"/>
      <c r="K18" s="908"/>
      <c r="L18" s="595" t="e">
        <f ca="1">mergeValue(A18)</f>
        <v>#NAME?</v>
      </c>
      <c r="M18" s="643" t="s">
        <v>20</v>
      </c>
      <c r="N18" s="582"/>
      <c r="O18" s="1245"/>
      <c r="P18" s="1245"/>
      <c r="Q18" s="1245"/>
      <c r="R18" s="1245"/>
      <c r="S18" s="1245"/>
      <c r="T18" s="1245"/>
      <c r="U18" s="1245"/>
      <c r="V18" s="1245"/>
      <c r="W18" s="632" t="s">
        <v>476</v>
      </c>
    </row>
    <row r="19" spans="1:33" ht="22.5">
      <c r="A19" s="1233"/>
      <c r="B19" s="1233">
        <v>1</v>
      </c>
      <c r="C19" s="903"/>
      <c r="D19" s="903"/>
      <c r="E19" s="905"/>
      <c r="F19" s="905"/>
      <c r="G19" s="905"/>
      <c r="H19" s="905"/>
      <c r="I19" s="900"/>
      <c r="J19" s="899"/>
      <c r="K19" s="902"/>
      <c r="L19" s="595" t="e">
        <f ca="1">mergeValue(A19) &amp;"."&amp; mergeValue(B19)</f>
        <v>#NAME?</v>
      </c>
      <c r="M19" s="548" t="s">
        <v>16</v>
      </c>
      <c r="N19" s="582"/>
      <c r="O19" s="1245"/>
      <c r="P19" s="1245"/>
      <c r="Q19" s="1245"/>
      <c r="R19" s="1245"/>
      <c r="S19" s="1245"/>
      <c r="T19" s="1245"/>
      <c r="U19" s="1245"/>
      <c r="V19" s="1245"/>
      <c r="W19" s="632" t="s">
        <v>477</v>
      </c>
    </row>
    <row r="20" spans="1:33" ht="22.5">
      <c r="A20" s="1233"/>
      <c r="B20" s="1233"/>
      <c r="C20" s="1233">
        <v>1</v>
      </c>
      <c r="D20" s="903"/>
      <c r="E20" s="905"/>
      <c r="F20" s="905"/>
      <c r="G20" s="905"/>
      <c r="H20" s="905"/>
      <c r="I20" s="907"/>
      <c r="J20" s="899"/>
      <c r="K20" s="902"/>
      <c r="L20" s="595" t="e">
        <f ca="1">mergeValue(A20) &amp;"."&amp; mergeValue(B20)&amp;"."&amp; mergeValue(C20)</f>
        <v>#NAME?</v>
      </c>
      <c r="M20" s="549" t="s">
        <v>7</v>
      </c>
      <c r="N20" s="582"/>
      <c r="O20" s="1245"/>
      <c r="P20" s="1245"/>
      <c r="Q20" s="1245"/>
      <c r="R20" s="1245"/>
      <c r="S20" s="1245"/>
      <c r="T20" s="1245"/>
      <c r="U20" s="1245"/>
      <c r="V20" s="1245"/>
      <c r="W20" s="632" t="s">
        <v>633</v>
      </c>
    </row>
    <row r="21" spans="1:33" ht="22.5">
      <c r="A21" s="1233"/>
      <c r="B21" s="1233"/>
      <c r="C21" s="1233"/>
      <c r="D21" s="1233">
        <v>1</v>
      </c>
      <c r="E21" s="905"/>
      <c r="F21" s="905"/>
      <c r="G21" s="905"/>
      <c r="H21" s="905"/>
      <c r="I21" s="907"/>
      <c r="J21" s="899"/>
      <c r="K21" s="902"/>
      <c r="L21" s="595" t="e">
        <f ca="1">mergeValue(A21) &amp;"."&amp; mergeValue(B21)&amp;"."&amp; mergeValue(C21)&amp;"."&amp; mergeValue(D21)</f>
        <v>#NAME?</v>
      </c>
      <c r="M21" s="550" t="s">
        <v>22</v>
      </c>
      <c r="N21" s="582"/>
      <c r="O21" s="1245"/>
      <c r="P21" s="1245"/>
      <c r="Q21" s="1245"/>
      <c r="R21" s="1245"/>
      <c r="S21" s="1245"/>
      <c r="T21" s="1245"/>
      <c r="U21" s="1245"/>
      <c r="V21" s="1245"/>
      <c r="W21" s="632" t="s">
        <v>634</v>
      </c>
    </row>
    <row r="22" spans="1:33" ht="101.25">
      <c r="A22" s="1233"/>
      <c r="B22" s="1233"/>
      <c r="C22" s="1233"/>
      <c r="D22" s="1233"/>
      <c r="E22" s="1233">
        <v>1</v>
      </c>
      <c r="F22" s="905"/>
      <c r="G22" s="905"/>
      <c r="H22" s="903">
        <v>1</v>
      </c>
      <c r="I22" s="1233">
        <v>1</v>
      </c>
      <c r="J22" s="905"/>
      <c r="K22" s="910"/>
      <c r="L22" s="595" t="e">
        <f ca="1">mergeValue(A22) &amp;"."&amp; mergeValue(B22)&amp;"."&amp; mergeValue(C22)&amp;"."&amp; mergeValue(D22)&amp;"."&amp; mergeValue(E22)</f>
        <v>#NAME?</v>
      </c>
      <c r="M22" s="556" t="s">
        <v>9</v>
      </c>
      <c r="N22" s="583"/>
      <c r="O22" s="1235"/>
      <c r="P22" s="1235"/>
      <c r="Q22" s="1235"/>
      <c r="R22" s="1235"/>
      <c r="S22" s="1235"/>
      <c r="T22" s="1235"/>
      <c r="U22" s="1235"/>
      <c r="V22" s="1235"/>
      <c r="W22" s="632" t="s">
        <v>638</v>
      </c>
    </row>
    <row r="23" spans="1:33" ht="90">
      <c r="A23" s="1233"/>
      <c r="B23" s="1233"/>
      <c r="C23" s="1233"/>
      <c r="D23" s="1233"/>
      <c r="E23" s="1233"/>
      <c r="F23" s="1233">
        <v>1</v>
      </c>
      <c r="G23" s="903"/>
      <c r="H23" s="903"/>
      <c r="I23" s="1233"/>
      <c r="J23" s="1233">
        <v>1</v>
      </c>
      <c r="K23" s="911"/>
      <c r="L23" s="595" t="e">
        <f ca="1">mergeValue(A23) &amp;"."&amp; mergeValue(B23)&amp;"."&amp; mergeValue(C23)&amp;"."&amp; mergeValue(D23)&amp;"."&amp; mergeValue(E23)&amp;"."&amp; mergeValue(F23)</f>
        <v>#NAME?</v>
      </c>
      <c r="M23" s="557" t="s">
        <v>10</v>
      </c>
      <c r="N23" s="583"/>
      <c r="O23" s="1236"/>
      <c r="P23" s="1237"/>
      <c r="Q23" s="1237"/>
      <c r="R23" s="1237"/>
      <c r="S23" s="1237"/>
      <c r="T23" s="1237"/>
      <c r="U23" s="1237"/>
      <c r="V23" s="1238"/>
      <c r="W23" s="632" t="s">
        <v>636</v>
      </c>
      <c r="Y23" s="506" t="e">
        <f ca="1">strCheckUnique(Z23:Z26)</f>
        <v>#NAME?</v>
      </c>
      <c r="AA23" s="506" t="str">
        <f>IF(O23="","",O23 &amp; ":_")</f>
        <v/>
      </c>
    </row>
    <row r="24" spans="1:33" ht="189" customHeight="1">
      <c r="A24" s="1233"/>
      <c r="B24" s="1233"/>
      <c r="C24" s="1233"/>
      <c r="D24" s="1233"/>
      <c r="E24" s="1233"/>
      <c r="F24" s="1233"/>
      <c r="G24" s="903">
        <v>1</v>
      </c>
      <c r="H24" s="903"/>
      <c r="I24" s="1233"/>
      <c r="J24" s="1233"/>
      <c r="K24" s="911">
        <v>1</v>
      </c>
      <c r="L24" s="595" t="e">
        <f ca="1">mergeValue(A24) &amp;"."&amp; mergeValue(B24)&amp;"."&amp; mergeValue(C24)&amp;"."&amp; mergeValue(D24)&amp;"."&amp; mergeValue(E24)&amp;"."&amp; mergeValue(F24)&amp;"."&amp; mergeValue(G24)</f>
        <v>#NAME?</v>
      </c>
      <c r="M24" s="1071"/>
      <c r="N24" s="588"/>
      <c r="O24" s="1080"/>
      <c r="P24" s="564"/>
      <c r="Q24" s="564"/>
      <c r="R24" s="1243"/>
      <c r="S24" s="1229" t="s">
        <v>84</v>
      </c>
      <c r="T24" s="1243"/>
      <c r="U24" s="1229" t="s">
        <v>85</v>
      </c>
      <c r="V24" s="580"/>
      <c r="W24" s="1204" t="s">
        <v>656</v>
      </c>
      <c r="X24" s="502" t="e">
        <f ca="1">strCheckDate(O25:V25)</f>
        <v>#NAME?</v>
      </c>
      <c r="Y24" s="506"/>
      <c r="Z24" s="506" t="str">
        <f>IF(M24="","",M24 )</f>
        <v/>
      </c>
      <c r="AA24" s="506"/>
      <c r="AB24" s="506"/>
      <c r="AC24" s="506"/>
    </row>
    <row r="25" spans="1:33" ht="11.25" hidden="1">
      <c r="A25" s="1233"/>
      <c r="B25" s="1233"/>
      <c r="C25" s="1233"/>
      <c r="D25" s="1233"/>
      <c r="E25" s="1233"/>
      <c r="F25" s="1233"/>
      <c r="G25" s="903"/>
      <c r="H25" s="903"/>
      <c r="I25" s="1233"/>
      <c r="J25" s="1233"/>
      <c r="K25" s="911"/>
      <c r="L25" s="602"/>
      <c r="M25" s="648"/>
      <c r="N25" s="588"/>
      <c r="O25" s="586"/>
      <c r="P25" s="564"/>
      <c r="Q25" s="586" t="str">
        <f>R24 &amp; "-" &amp; T24</f>
        <v>-</v>
      </c>
      <c r="R25" s="1228"/>
      <c r="S25" s="1229"/>
      <c r="T25" s="1228"/>
      <c r="U25" s="1229"/>
      <c r="V25" s="580"/>
      <c r="W25" s="1205"/>
    </row>
    <row r="26" spans="1:33" s="477" customFormat="1" ht="15" customHeight="1">
      <c r="A26" s="1233"/>
      <c r="B26" s="1233"/>
      <c r="C26" s="1233"/>
      <c r="D26" s="1233"/>
      <c r="E26" s="1233"/>
      <c r="F26" s="1233"/>
      <c r="G26" s="905"/>
      <c r="H26" s="903"/>
      <c r="I26" s="1233"/>
      <c r="J26" s="1233"/>
      <c r="K26" s="910"/>
      <c r="L26" s="540"/>
      <c r="M26" s="559" t="s">
        <v>25</v>
      </c>
      <c r="N26" s="553"/>
      <c r="O26" s="547"/>
      <c r="P26" s="547"/>
      <c r="Q26" s="547"/>
      <c r="R26" s="575"/>
      <c r="S26" s="566"/>
      <c r="T26" s="565"/>
      <c r="U26" s="553"/>
      <c r="V26" s="562"/>
      <c r="W26" s="1206"/>
      <c r="X26" s="503"/>
      <c r="Y26" s="503"/>
      <c r="Z26" s="503"/>
      <c r="AA26" s="503"/>
      <c r="AB26" s="503"/>
      <c r="AC26" s="503"/>
      <c r="AD26" s="503"/>
      <c r="AE26" s="503"/>
      <c r="AF26" s="503"/>
      <c r="AG26" s="503"/>
    </row>
    <row r="27" spans="1:33" s="477" customFormat="1" ht="15" customHeight="1">
      <c r="A27" s="1233"/>
      <c r="B27" s="1233"/>
      <c r="C27" s="1233"/>
      <c r="D27" s="1233"/>
      <c r="E27" s="1233"/>
      <c r="F27" s="905"/>
      <c r="G27" s="905"/>
      <c r="H27" s="903"/>
      <c r="I27" s="1233"/>
      <c r="J27" s="905"/>
      <c r="K27" s="910"/>
      <c r="L27" s="540"/>
      <c r="M27" s="558" t="s">
        <v>11</v>
      </c>
      <c r="N27" s="552"/>
      <c r="O27" s="547"/>
      <c r="P27" s="547"/>
      <c r="Q27" s="547"/>
      <c r="R27" s="575"/>
      <c r="S27" s="566"/>
      <c r="T27" s="565"/>
      <c r="U27" s="552"/>
      <c r="V27" s="566"/>
      <c r="W27" s="562"/>
      <c r="X27" s="503"/>
      <c r="Y27" s="503"/>
      <c r="Z27" s="503"/>
      <c r="AA27" s="503"/>
      <c r="AB27" s="503"/>
      <c r="AC27" s="503"/>
      <c r="AD27" s="503"/>
      <c r="AE27" s="503"/>
      <c r="AF27" s="503"/>
      <c r="AG27" s="503"/>
    </row>
    <row r="28" spans="1:33" s="477" customFormat="1" ht="15" customHeight="1">
      <c r="A28" s="1233"/>
      <c r="B28" s="1233"/>
      <c r="C28" s="1233"/>
      <c r="D28" s="1233"/>
      <c r="E28" s="909"/>
      <c r="F28" s="905"/>
      <c r="G28" s="905"/>
      <c r="H28" s="905"/>
      <c r="I28" s="901"/>
      <c r="J28" s="898"/>
      <c r="K28" s="908"/>
      <c r="L28" s="540"/>
      <c r="M28" s="553" t="s">
        <v>12</v>
      </c>
      <c r="N28" s="551"/>
      <c r="O28" s="547"/>
      <c r="P28" s="547"/>
      <c r="Q28" s="547"/>
      <c r="R28" s="575"/>
      <c r="S28" s="566"/>
      <c r="T28" s="565"/>
      <c r="U28" s="551"/>
      <c r="V28" s="566"/>
      <c r="W28" s="562"/>
      <c r="X28" s="503"/>
      <c r="Y28" s="503"/>
      <c r="Z28" s="503"/>
      <c r="AA28" s="503"/>
      <c r="AB28" s="503"/>
      <c r="AC28" s="503"/>
      <c r="AD28" s="503"/>
      <c r="AE28" s="503"/>
      <c r="AF28" s="503"/>
      <c r="AG28" s="503"/>
    </row>
    <row r="29" spans="1:33" s="477" customFormat="1" ht="15" customHeight="1">
      <c r="A29" s="1233"/>
      <c r="B29" s="1233"/>
      <c r="C29" s="1233"/>
      <c r="D29" s="909"/>
      <c r="E29" s="909"/>
      <c r="F29" s="905"/>
      <c r="G29" s="905"/>
      <c r="H29" s="905"/>
      <c r="I29" s="901"/>
      <c r="J29" s="898"/>
      <c r="K29" s="908"/>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row>
    <row r="30" spans="1:33" s="477" customFormat="1" ht="15" customHeight="1">
      <c r="A30" s="1233"/>
      <c r="B30" s="1233"/>
      <c r="C30" s="909"/>
      <c r="D30" s="909"/>
      <c r="E30" s="909"/>
      <c r="F30" s="909"/>
      <c r="G30" s="914"/>
      <c r="H30" s="901"/>
      <c r="I30" s="912"/>
      <c r="J30" s="898"/>
      <c r="K30" s="913"/>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row>
    <row r="31" spans="1:33" s="477" customFormat="1" ht="15" customHeight="1">
      <c r="A31" s="1233"/>
      <c r="B31" s="909"/>
      <c r="C31" s="909"/>
      <c r="D31" s="909"/>
      <c r="E31" s="909"/>
      <c r="F31" s="909"/>
      <c r="G31" s="914"/>
      <c r="H31" s="901"/>
      <c r="I31" s="901"/>
      <c r="J31" s="898"/>
      <c r="K31" s="908"/>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row>
    <row r="32" spans="1:33" s="477" customFormat="1" ht="15" customHeight="1">
      <c r="A32" s="897"/>
      <c r="B32" s="897"/>
      <c r="C32" s="897"/>
      <c r="D32" s="897"/>
      <c r="E32" s="897"/>
      <c r="F32" s="897"/>
      <c r="G32" s="897"/>
      <c r="H32" s="897"/>
      <c r="I32" s="897"/>
      <c r="J32" s="897"/>
      <c r="K32" s="897"/>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row>
    <row r="33" spans="12:23" ht="3" customHeight="1">
      <c r="L33" s="487"/>
      <c r="M33" s="487"/>
      <c r="N33" s="487"/>
      <c r="O33" s="487"/>
      <c r="P33" s="487"/>
      <c r="Q33" s="487"/>
      <c r="R33" s="487"/>
      <c r="S33" s="487"/>
      <c r="T33" s="487"/>
      <c r="U33" s="487"/>
    </row>
    <row r="34" spans="12:23" ht="133.5" customHeight="1">
      <c r="L34" s="1">
        <v>1</v>
      </c>
      <c r="M34" s="1197" t="s">
        <v>632</v>
      </c>
      <c r="N34" s="1197"/>
      <c r="O34" s="1197"/>
      <c r="P34" s="1197"/>
      <c r="Q34" s="1197"/>
      <c r="R34" s="1197"/>
      <c r="S34" s="1197"/>
      <c r="T34" s="1197"/>
      <c r="U34" s="1197"/>
      <c r="V34" s="1197"/>
      <c r="W34" s="1197"/>
    </row>
  </sheetData>
  <sheetProtection password="FA9C" sheet="1" objects="1" scenarios="1" formatColumns="0" formatRows="0"/>
  <dataConsolidate leftLabels="1" link="1"/>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51</v>
      </c>
    </row>
    <row r="2" spans="1:20" ht="22.5">
      <c r="F2" s="1198" t="s">
        <v>491</v>
      </c>
      <c r="G2" s="1199"/>
      <c r="H2" s="1200"/>
      <c r="I2" s="642"/>
    </row>
    <row r="3" spans="1:20" ht="3" customHeight="1"/>
    <row r="4" spans="1:20" s="572" customFormat="1" ht="11.25">
      <c r="A4" s="592"/>
      <c r="B4" s="592"/>
      <c r="C4" s="592"/>
      <c r="D4" s="592"/>
      <c r="F4" s="1159" t="s">
        <v>454</v>
      </c>
      <c r="G4" s="1159"/>
      <c r="H4" s="1159"/>
      <c r="I4" s="1201"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1"/>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22.12.2020</v>
      </c>
      <c r="I7" s="583" t="s">
        <v>493</v>
      </c>
      <c r="J7" s="617"/>
      <c r="K7" s="592"/>
      <c r="L7" s="592"/>
      <c r="M7" s="592"/>
      <c r="N7" s="592"/>
      <c r="O7" s="592"/>
      <c r="P7" s="592"/>
      <c r="Q7" s="592"/>
      <c r="R7" s="592"/>
      <c r="S7" s="592"/>
      <c r="T7" s="592"/>
    </row>
    <row r="8" spans="1:20" s="572" customFormat="1" ht="45">
      <c r="A8" s="1202">
        <v>1</v>
      </c>
      <c r="B8" s="592"/>
      <c r="C8" s="592"/>
      <c r="D8" s="592"/>
      <c r="F8" s="618" t="e">
        <f ca="1">"2." &amp;mergeValue(A8)</f>
        <v>#NAME?</v>
      </c>
      <c r="G8" s="634" t="s">
        <v>494</v>
      </c>
      <c r="H8" s="606"/>
      <c r="I8" s="583" t="s">
        <v>590</v>
      </c>
      <c r="J8" s="617"/>
      <c r="K8" s="592"/>
      <c r="L8" s="592"/>
      <c r="M8" s="592"/>
      <c r="N8" s="592"/>
      <c r="O8" s="592"/>
      <c r="P8" s="592"/>
      <c r="Q8" s="592"/>
      <c r="R8" s="592"/>
      <c r="S8" s="592"/>
      <c r="T8" s="592"/>
    </row>
    <row r="9" spans="1:20" s="572" customFormat="1" ht="22.5">
      <c r="A9" s="1202"/>
      <c r="B9" s="592"/>
      <c r="C9" s="592"/>
      <c r="D9" s="592"/>
      <c r="F9" s="618" t="e">
        <f ca="1">"3." &amp;mergeValue(A9)</f>
        <v>#NAME?</v>
      </c>
      <c r="G9" s="634" t="s">
        <v>495</v>
      </c>
      <c r="H9" s="606"/>
      <c r="I9" s="583" t="s">
        <v>588</v>
      </c>
      <c r="J9" s="617"/>
      <c r="K9" s="592"/>
      <c r="L9" s="592"/>
      <c r="M9" s="592"/>
      <c r="N9" s="592"/>
      <c r="O9" s="592"/>
      <c r="P9" s="592"/>
      <c r="Q9" s="592"/>
      <c r="R9" s="592"/>
      <c r="S9" s="592"/>
      <c r="T9" s="592"/>
    </row>
    <row r="10" spans="1:20" s="572" customFormat="1" ht="22.5">
      <c r="A10" s="1202"/>
      <c r="B10" s="592"/>
      <c r="C10" s="592"/>
      <c r="D10" s="592"/>
      <c r="F10" s="618" t="e">
        <f ca="1">"4."&amp;mergeValue(A10)</f>
        <v>#NAME?</v>
      </c>
      <c r="G10" s="634" t="s">
        <v>496</v>
      </c>
      <c r="H10" s="607" t="s">
        <v>458</v>
      </c>
      <c r="I10" s="583"/>
      <c r="J10" s="617"/>
      <c r="K10" s="592"/>
      <c r="L10" s="592"/>
      <c r="M10" s="592"/>
      <c r="N10" s="592"/>
      <c r="O10" s="592"/>
      <c r="P10" s="592"/>
      <c r="Q10" s="592"/>
      <c r="R10" s="592"/>
      <c r="S10" s="592"/>
      <c r="T10" s="592"/>
    </row>
    <row r="11" spans="1:20" s="572" customFormat="1" ht="18.75">
      <c r="A11" s="1202"/>
      <c r="B11" s="1202">
        <v>1</v>
      </c>
      <c r="C11" s="625"/>
      <c r="D11" s="625"/>
      <c r="F11" s="618" t="e">
        <f ca="1">"4."&amp;mergeValue(A11) &amp;"."&amp;mergeValue(B11)</f>
        <v>#NAME?</v>
      </c>
      <c r="G11" s="613" t="s">
        <v>592</v>
      </c>
      <c r="H11" s="606" t="str">
        <f>IF(region_name="","",region_name)</f>
        <v>Республика Татарстан</v>
      </c>
      <c r="I11" s="583" t="s">
        <v>499</v>
      </c>
      <c r="J11" s="617"/>
      <c r="K11" s="592"/>
      <c r="L11" s="592"/>
      <c r="M11" s="592"/>
      <c r="N11" s="592"/>
      <c r="O11" s="592"/>
      <c r="P11" s="592"/>
      <c r="Q11" s="592"/>
      <c r="R11" s="592"/>
      <c r="S11" s="592"/>
      <c r="T11" s="592"/>
    </row>
    <row r="12" spans="1:20" s="572" customFormat="1" ht="22.5">
      <c r="A12" s="1202"/>
      <c r="B12" s="1202"/>
      <c r="C12" s="1202">
        <v>1</v>
      </c>
      <c r="D12" s="625"/>
      <c r="F12" s="618" t="e">
        <f ca="1">"4."&amp;mergeValue(A12) &amp;"."&amp;mergeValue(B12)&amp;"."&amp;mergeValue(C12)</f>
        <v>#NAME?</v>
      </c>
      <c r="G12" s="624" t="s">
        <v>497</v>
      </c>
      <c r="H12" s="606"/>
      <c r="I12" s="583" t="s">
        <v>500</v>
      </c>
      <c r="J12" s="617"/>
      <c r="K12" s="592"/>
      <c r="L12" s="592"/>
      <c r="M12" s="592"/>
      <c r="N12" s="592"/>
      <c r="O12" s="592"/>
      <c r="P12" s="592"/>
      <c r="Q12" s="592"/>
      <c r="R12" s="592"/>
      <c r="S12" s="592"/>
      <c r="T12" s="592"/>
    </row>
    <row r="13" spans="1:20" s="572" customFormat="1" ht="39" customHeight="1">
      <c r="A13" s="1202"/>
      <c r="B13" s="1202"/>
      <c r="C13" s="1202"/>
      <c r="D13" s="625">
        <v>1</v>
      </c>
      <c r="F13" s="618" t="e">
        <f ca="1">"4."&amp;mergeValue(A13) &amp;"."&amp;mergeValue(B13)&amp;"."&amp;mergeValue(C13)&amp;"."&amp;mergeValue(D13)</f>
        <v>#NAME?</v>
      </c>
      <c r="G13" s="635" t="s">
        <v>498</v>
      </c>
      <c r="H13" s="606"/>
      <c r="I13" s="1203" t="s">
        <v>591</v>
      </c>
      <c r="J13" s="617"/>
      <c r="K13" s="592"/>
      <c r="L13" s="592"/>
      <c r="M13" s="592"/>
      <c r="N13" s="592"/>
      <c r="O13" s="592"/>
      <c r="P13" s="592"/>
      <c r="Q13" s="592"/>
      <c r="R13" s="592"/>
      <c r="S13" s="592"/>
      <c r="T13" s="592"/>
    </row>
    <row r="14" spans="1:20" s="572" customFormat="1" ht="18.75">
      <c r="A14" s="1202"/>
      <c r="B14" s="1202"/>
      <c r="C14" s="1202"/>
      <c r="D14" s="625"/>
      <c r="F14" s="621"/>
      <c r="G14" s="552" t="s">
        <v>4</v>
      </c>
      <c r="H14" s="626"/>
      <c r="I14" s="1203"/>
      <c r="J14" s="617"/>
      <c r="K14" s="592"/>
      <c r="L14" s="592"/>
      <c r="M14" s="592"/>
      <c r="N14" s="592"/>
      <c r="O14" s="592"/>
      <c r="P14" s="592"/>
      <c r="Q14" s="592"/>
      <c r="R14" s="592"/>
      <c r="S14" s="592"/>
      <c r="T14" s="592"/>
    </row>
    <row r="15" spans="1:20" s="572" customFormat="1" ht="18.75">
      <c r="A15" s="1202"/>
      <c r="B15" s="1202"/>
      <c r="C15" s="625"/>
      <c r="D15" s="625"/>
      <c r="F15" s="636"/>
      <c r="G15" s="579" t="s">
        <v>403</v>
      </c>
      <c r="H15" s="637"/>
      <c r="I15" s="638"/>
      <c r="J15" s="617"/>
      <c r="K15" s="592"/>
      <c r="L15" s="592"/>
      <c r="M15" s="592"/>
      <c r="N15" s="592"/>
      <c r="O15" s="592"/>
      <c r="P15" s="592"/>
      <c r="Q15" s="592"/>
      <c r="R15" s="592"/>
      <c r="S15" s="592"/>
      <c r="T15" s="592"/>
    </row>
    <row r="16" spans="1:20" s="572" customFormat="1" ht="18.75">
      <c r="A16" s="1202"/>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7" t="s">
        <v>593</v>
      </c>
      <c r="H19" s="1197"/>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3.7109375" style="525" customWidth="1"/>
    <col min="16" max="17" width="1.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35" width="10.5703125" style="587"/>
    <col min="36" max="256" width="10.5703125" style="525"/>
    <col min="257" max="264" width="0" style="525" hidden="1" customWidth="1"/>
    <col min="265" max="267" width="3.7109375" style="525" customWidth="1"/>
    <col min="268" max="268" width="12.7109375" style="525" customWidth="1"/>
    <col min="269" max="269" width="47.42578125" style="525" customWidth="1"/>
    <col min="270" max="273" width="0" style="525" hidden="1" customWidth="1"/>
    <col min="274" max="274" width="11.7109375" style="525" customWidth="1"/>
    <col min="275" max="275" width="6.42578125" style="525" bestFit="1" customWidth="1"/>
    <col min="276" max="276" width="11.7109375" style="525" customWidth="1"/>
    <col min="277" max="277" width="0" style="525" hidden="1" customWidth="1"/>
    <col min="278" max="278" width="3.7109375" style="525" customWidth="1"/>
    <col min="279" max="279" width="11.140625" style="525" bestFit="1" customWidth="1"/>
    <col min="280" max="512" width="10.5703125" style="525"/>
    <col min="513" max="520" width="0" style="525" hidden="1" customWidth="1"/>
    <col min="521" max="523" width="3.7109375" style="525" customWidth="1"/>
    <col min="524" max="524" width="12.7109375" style="525" customWidth="1"/>
    <col min="525" max="525" width="47.42578125" style="525" customWidth="1"/>
    <col min="526" max="529" width="0" style="525" hidden="1" customWidth="1"/>
    <col min="530" max="530" width="11.7109375" style="525" customWidth="1"/>
    <col min="531" max="531" width="6.42578125" style="525" bestFit="1" customWidth="1"/>
    <col min="532" max="532" width="11.7109375" style="525" customWidth="1"/>
    <col min="533" max="533" width="0" style="525" hidden="1" customWidth="1"/>
    <col min="534" max="534" width="3.7109375" style="525" customWidth="1"/>
    <col min="535" max="535" width="11.140625" style="525" bestFit="1" customWidth="1"/>
    <col min="536" max="768" width="10.5703125" style="525"/>
    <col min="769" max="776" width="0" style="525" hidden="1" customWidth="1"/>
    <col min="777" max="779" width="3.7109375" style="525" customWidth="1"/>
    <col min="780" max="780" width="12.7109375" style="525" customWidth="1"/>
    <col min="781" max="781" width="47.42578125" style="525" customWidth="1"/>
    <col min="782" max="785" width="0" style="525" hidden="1" customWidth="1"/>
    <col min="786" max="786" width="11.7109375" style="525" customWidth="1"/>
    <col min="787" max="787" width="6.42578125" style="525" bestFit="1" customWidth="1"/>
    <col min="788" max="788" width="11.7109375" style="525" customWidth="1"/>
    <col min="789" max="789" width="0" style="525" hidden="1" customWidth="1"/>
    <col min="790" max="790" width="3.7109375" style="525" customWidth="1"/>
    <col min="791" max="791" width="11.140625" style="525" bestFit="1" customWidth="1"/>
    <col min="792" max="1024" width="10.5703125" style="525"/>
    <col min="1025" max="1032" width="0" style="525" hidden="1" customWidth="1"/>
    <col min="1033" max="1035" width="3.7109375" style="525" customWidth="1"/>
    <col min="1036" max="1036" width="12.7109375" style="525" customWidth="1"/>
    <col min="1037" max="1037" width="47.42578125" style="525" customWidth="1"/>
    <col min="1038" max="1041" width="0" style="525" hidden="1" customWidth="1"/>
    <col min="1042" max="1042" width="11.7109375" style="525" customWidth="1"/>
    <col min="1043" max="1043" width="6.42578125" style="525" bestFit="1" customWidth="1"/>
    <col min="1044" max="1044" width="11.7109375" style="525" customWidth="1"/>
    <col min="1045" max="1045" width="0" style="525" hidden="1" customWidth="1"/>
    <col min="1046" max="1046" width="3.7109375" style="525" customWidth="1"/>
    <col min="1047" max="1047" width="11.140625" style="525" bestFit="1" customWidth="1"/>
    <col min="1048" max="1280" width="10.5703125" style="525"/>
    <col min="1281" max="1288" width="0" style="525" hidden="1" customWidth="1"/>
    <col min="1289" max="1291" width="3.7109375" style="525" customWidth="1"/>
    <col min="1292" max="1292" width="12.7109375" style="525" customWidth="1"/>
    <col min="1293" max="1293" width="47.42578125" style="525" customWidth="1"/>
    <col min="1294" max="1297" width="0" style="525" hidden="1" customWidth="1"/>
    <col min="1298" max="1298" width="11.7109375" style="525" customWidth="1"/>
    <col min="1299" max="1299" width="6.42578125" style="525" bestFit="1" customWidth="1"/>
    <col min="1300" max="1300" width="11.7109375" style="525" customWidth="1"/>
    <col min="1301" max="1301" width="0" style="525" hidden="1" customWidth="1"/>
    <col min="1302" max="1302" width="3.7109375" style="525" customWidth="1"/>
    <col min="1303" max="1303" width="11.140625" style="525" bestFit="1" customWidth="1"/>
    <col min="1304" max="1536" width="10.5703125" style="525"/>
    <col min="1537" max="1544" width="0" style="525" hidden="1" customWidth="1"/>
    <col min="1545" max="1547" width="3.7109375" style="525" customWidth="1"/>
    <col min="1548" max="1548" width="12.7109375" style="525" customWidth="1"/>
    <col min="1549" max="1549" width="47.42578125" style="525" customWidth="1"/>
    <col min="1550" max="1553" width="0" style="525" hidden="1" customWidth="1"/>
    <col min="1554" max="1554" width="11.7109375" style="525" customWidth="1"/>
    <col min="1555" max="1555" width="6.42578125" style="525" bestFit="1" customWidth="1"/>
    <col min="1556" max="1556" width="11.7109375" style="525" customWidth="1"/>
    <col min="1557" max="1557" width="0" style="525" hidden="1" customWidth="1"/>
    <col min="1558" max="1558" width="3.7109375" style="525" customWidth="1"/>
    <col min="1559" max="1559" width="11.140625" style="525" bestFit="1" customWidth="1"/>
    <col min="1560" max="1792" width="10.5703125" style="525"/>
    <col min="1793" max="1800" width="0" style="525" hidden="1" customWidth="1"/>
    <col min="1801" max="1803" width="3.7109375" style="525" customWidth="1"/>
    <col min="1804" max="1804" width="12.7109375" style="525" customWidth="1"/>
    <col min="1805" max="1805" width="47.42578125" style="525" customWidth="1"/>
    <col min="1806" max="1809" width="0" style="525" hidden="1" customWidth="1"/>
    <col min="1810" max="1810" width="11.7109375" style="525" customWidth="1"/>
    <col min="1811" max="1811" width="6.42578125" style="525" bestFit="1" customWidth="1"/>
    <col min="1812" max="1812" width="11.7109375" style="525" customWidth="1"/>
    <col min="1813" max="1813" width="0" style="525" hidden="1" customWidth="1"/>
    <col min="1814" max="1814" width="3.7109375" style="525" customWidth="1"/>
    <col min="1815" max="1815" width="11.140625" style="525" bestFit="1" customWidth="1"/>
    <col min="1816" max="2048" width="10.5703125" style="525"/>
    <col min="2049" max="2056" width="0" style="525" hidden="1" customWidth="1"/>
    <col min="2057" max="2059" width="3.7109375" style="525" customWidth="1"/>
    <col min="2060" max="2060" width="12.7109375" style="525" customWidth="1"/>
    <col min="2061" max="2061" width="47.42578125" style="525" customWidth="1"/>
    <col min="2062" max="2065" width="0" style="525" hidden="1" customWidth="1"/>
    <col min="2066" max="2066" width="11.7109375" style="525" customWidth="1"/>
    <col min="2067" max="2067" width="6.42578125" style="525" bestFit="1" customWidth="1"/>
    <col min="2068" max="2068" width="11.7109375" style="525" customWidth="1"/>
    <col min="2069" max="2069" width="0" style="525" hidden="1" customWidth="1"/>
    <col min="2070" max="2070" width="3.7109375" style="525" customWidth="1"/>
    <col min="2071" max="2071" width="11.140625" style="525" bestFit="1" customWidth="1"/>
    <col min="2072" max="2304" width="10.5703125" style="525"/>
    <col min="2305" max="2312" width="0" style="525" hidden="1" customWidth="1"/>
    <col min="2313" max="2315" width="3.7109375" style="525" customWidth="1"/>
    <col min="2316" max="2316" width="12.7109375" style="525" customWidth="1"/>
    <col min="2317" max="2317" width="47.42578125" style="525" customWidth="1"/>
    <col min="2318" max="2321" width="0" style="525" hidden="1" customWidth="1"/>
    <col min="2322" max="2322" width="11.7109375" style="525" customWidth="1"/>
    <col min="2323" max="2323" width="6.42578125" style="525" bestFit="1" customWidth="1"/>
    <col min="2324" max="2324" width="11.7109375" style="525" customWidth="1"/>
    <col min="2325" max="2325" width="0" style="525" hidden="1" customWidth="1"/>
    <col min="2326" max="2326" width="3.7109375" style="525" customWidth="1"/>
    <col min="2327" max="2327" width="11.140625" style="525" bestFit="1" customWidth="1"/>
    <col min="2328" max="2560" width="10.5703125" style="525"/>
    <col min="2561" max="2568" width="0" style="525" hidden="1" customWidth="1"/>
    <col min="2569" max="2571" width="3.7109375" style="525" customWidth="1"/>
    <col min="2572" max="2572" width="12.7109375" style="525" customWidth="1"/>
    <col min="2573" max="2573" width="47.42578125" style="525" customWidth="1"/>
    <col min="2574" max="2577" width="0" style="525" hidden="1" customWidth="1"/>
    <col min="2578" max="2578" width="11.7109375" style="525" customWidth="1"/>
    <col min="2579" max="2579" width="6.42578125" style="525" bestFit="1" customWidth="1"/>
    <col min="2580" max="2580" width="11.7109375" style="525" customWidth="1"/>
    <col min="2581" max="2581" width="0" style="525" hidden="1" customWidth="1"/>
    <col min="2582" max="2582" width="3.7109375" style="525" customWidth="1"/>
    <col min="2583" max="2583" width="11.140625" style="525" bestFit="1" customWidth="1"/>
    <col min="2584" max="2816" width="10.5703125" style="525"/>
    <col min="2817" max="2824" width="0" style="525" hidden="1" customWidth="1"/>
    <col min="2825" max="2827" width="3.7109375" style="525" customWidth="1"/>
    <col min="2828" max="2828" width="12.7109375" style="525" customWidth="1"/>
    <col min="2829" max="2829" width="47.42578125" style="525" customWidth="1"/>
    <col min="2830" max="2833" width="0" style="525" hidden="1" customWidth="1"/>
    <col min="2834" max="2834" width="11.7109375" style="525" customWidth="1"/>
    <col min="2835" max="2835" width="6.42578125" style="525" bestFit="1" customWidth="1"/>
    <col min="2836" max="2836" width="11.7109375" style="525" customWidth="1"/>
    <col min="2837" max="2837" width="0" style="525" hidden="1" customWidth="1"/>
    <col min="2838" max="2838" width="3.7109375" style="525" customWidth="1"/>
    <col min="2839" max="2839" width="11.140625" style="525" bestFit="1" customWidth="1"/>
    <col min="2840" max="3072" width="10.5703125" style="525"/>
    <col min="3073" max="3080" width="0" style="525" hidden="1" customWidth="1"/>
    <col min="3081" max="3083" width="3.7109375" style="525" customWidth="1"/>
    <col min="3084" max="3084" width="12.7109375" style="525" customWidth="1"/>
    <col min="3085" max="3085" width="47.42578125" style="525" customWidth="1"/>
    <col min="3086" max="3089" width="0" style="525" hidden="1" customWidth="1"/>
    <col min="3090" max="3090" width="11.7109375" style="525" customWidth="1"/>
    <col min="3091" max="3091" width="6.42578125" style="525" bestFit="1" customWidth="1"/>
    <col min="3092" max="3092" width="11.7109375" style="525" customWidth="1"/>
    <col min="3093" max="3093" width="0" style="525" hidden="1" customWidth="1"/>
    <col min="3094" max="3094" width="3.7109375" style="525" customWidth="1"/>
    <col min="3095" max="3095" width="11.140625" style="525" bestFit="1" customWidth="1"/>
    <col min="3096" max="3328" width="10.5703125" style="525"/>
    <col min="3329" max="3336" width="0" style="525" hidden="1" customWidth="1"/>
    <col min="3337" max="3339" width="3.7109375" style="525" customWidth="1"/>
    <col min="3340" max="3340" width="12.7109375" style="525" customWidth="1"/>
    <col min="3341" max="3341" width="47.42578125" style="525" customWidth="1"/>
    <col min="3342" max="3345" width="0" style="525" hidden="1" customWidth="1"/>
    <col min="3346" max="3346" width="11.7109375" style="525" customWidth="1"/>
    <col min="3347" max="3347" width="6.42578125" style="525" bestFit="1" customWidth="1"/>
    <col min="3348" max="3348" width="11.7109375" style="525" customWidth="1"/>
    <col min="3349" max="3349" width="0" style="525" hidden="1" customWidth="1"/>
    <col min="3350" max="3350" width="3.7109375" style="525" customWidth="1"/>
    <col min="3351" max="3351" width="11.140625" style="525" bestFit="1" customWidth="1"/>
    <col min="3352" max="3584" width="10.5703125" style="525"/>
    <col min="3585" max="3592" width="0" style="525" hidden="1" customWidth="1"/>
    <col min="3593" max="3595" width="3.7109375" style="525" customWidth="1"/>
    <col min="3596" max="3596" width="12.7109375" style="525" customWidth="1"/>
    <col min="3597" max="3597" width="47.42578125" style="525" customWidth="1"/>
    <col min="3598" max="3601" width="0" style="525" hidden="1" customWidth="1"/>
    <col min="3602" max="3602" width="11.7109375" style="525" customWidth="1"/>
    <col min="3603" max="3603" width="6.42578125" style="525" bestFit="1" customWidth="1"/>
    <col min="3604" max="3604" width="11.7109375" style="525" customWidth="1"/>
    <col min="3605" max="3605" width="0" style="525" hidden="1" customWidth="1"/>
    <col min="3606" max="3606" width="3.7109375" style="525" customWidth="1"/>
    <col min="3607" max="3607" width="11.140625" style="525" bestFit="1" customWidth="1"/>
    <col min="3608" max="3840" width="10.5703125" style="525"/>
    <col min="3841" max="3848" width="0" style="525" hidden="1" customWidth="1"/>
    <col min="3849" max="3851" width="3.7109375" style="525" customWidth="1"/>
    <col min="3852" max="3852" width="12.7109375" style="525" customWidth="1"/>
    <col min="3853" max="3853" width="47.42578125" style="525" customWidth="1"/>
    <col min="3854" max="3857" width="0" style="525" hidden="1" customWidth="1"/>
    <col min="3858" max="3858" width="11.7109375" style="525" customWidth="1"/>
    <col min="3859" max="3859" width="6.42578125" style="525" bestFit="1" customWidth="1"/>
    <col min="3860" max="3860" width="11.7109375" style="525" customWidth="1"/>
    <col min="3861" max="3861" width="0" style="525" hidden="1" customWidth="1"/>
    <col min="3862" max="3862" width="3.7109375" style="525" customWidth="1"/>
    <col min="3863" max="3863" width="11.140625" style="525" bestFit="1" customWidth="1"/>
    <col min="3864" max="4096" width="10.5703125" style="525"/>
    <col min="4097" max="4104" width="0" style="525" hidden="1" customWidth="1"/>
    <col min="4105" max="4107" width="3.7109375" style="525" customWidth="1"/>
    <col min="4108" max="4108" width="12.7109375" style="525" customWidth="1"/>
    <col min="4109" max="4109" width="47.42578125" style="525" customWidth="1"/>
    <col min="4110" max="4113" width="0" style="525" hidden="1" customWidth="1"/>
    <col min="4114" max="4114" width="11.7109375" style="525" customWidth="1"/>
    <col min="4115" max="4115" width="6.42578125" style="525" bestFit="1" customWidth="1"/>
    <col min="4116" max="4116" width="11.7109375" style="525" customWidth="1"/>
    <col min="4117" max="4117" width="0" style="525" hidden="1" customWidth="1"/>
    <col min="4118" max="4118" width="3.7109375" style="525" customWidth="1"/>
    <col min="4119" max="4119" width="11.140625" style="525" bestFit="1" customWidth="1"/>
    <col min="4120" max="4352" width="10.5703125" style="525"/>
    <col min="4353" max="4360" width="0" style="525" hidden="1" customWidth="1"/>
    <col min="4361" max="4363" width="3.7109375" style="525" customWidth="1"/>
    <col min="4364" max="4364" width="12.7109375" style="525" customWidth="1"/>
    <col min="4365" max="4365" width="47.42578125" style="525" customWidth="1"/>
    <col min="4366" max="4369" width="0" style="525" hidden="1" customWidth="1"/>
    <col min="4370" max="4370" width="11.7109375" style="525" customWidth="1"/>
    <col min="4371" max="4371" width="6.42578125" style="525" bestFit="1" customWidth="1"/>
    <col min="4372" max="4372" width="11.7109375" style="525" customWidth="1"/>
    <col min="4373" max="4373" width="0" style="525" hidden="1" customWidth="1"/>
    <col min="4374" max="4374" width="3.7109375" style="525" customWidth="1"/>
    <col min="4375" max="4375" width="11.140625" style="525" bestFit="1" customWidth="1"/>
    <col min="4376" max="4608" width="10.5703125" style="525"/>
    <col min="4609" max="4616" width="0" style="525" hidden="1" customWidth="1"/>
    <col min="4617" max="4619" width="3.7109375" style="525" customWidth="1"/>
    <col min="4620" max="4620" width="12.7109375" style="525" customWidth="1"/>
    <col min="4621" max="4621" width="47.42578125" style="525" customWidth="1"/>
    <col min="4622" max="4625" width="0" style="525" hidden="1" customWidth="1"/>
    <col min="4626" max="4626" width="11.7109375" style="525" customWidth="1"/>
    <col min="4627" max="4627" width="6.42578125" style="525" bestFit="1" customWidth="1"/>
    <col min="4628" max="4628" width="11.7109375" style="525" customWidth="1"/>
    <col min="4629" max="4629" width="0" style="525" hidden="1" customWidth="1"/>
    <col min="4630" max="4630" width="3.7109375" style="525" customWidth="1"/>
    <col min="4631" max="4631" width="11.140625" style="525" bestFit="1" customWidth="1"/>
    <col min="4632" max="4864" width="10.5703125" style="525"/>
    <col min="4865" max="4872" width="0" style="525" hidden="1" customWidth="1"/>
    <col min="4873" max="4875" width="3.7109375" style="525" customWidth="1"/>
    <col min="4876" max="4876" width="12.7109375" style="525" customWidth="1"/>
    <col min="4877" max="4877" width="47.42578125" style="525" customWidth="1"/>
    <col min="4878" max="4881" width="0" style="525" hidden="1" customWidth="1"/>
    <col min="4882" max="4882" width="11.7109375" style="525" customWidth="1"/>
    <col min="4883" max="4883" width="6.42578125" style="525" bestFit="1" customWidth="1"/>
    <col min="4884" max="4884" width="11.7109375" style="525" customWidth="1"/>
    <col min="4885" max="4885" width="0" style="525" hidden="1" customWidth="1"/>
    <col min="4886" max="4886" width="3.7109375" style="525" customWidth="1"/>
    <col min="4887" max="4887" width="11.140625" style="525" bestFit="1" customWidth="1"/>
    <col min="4888" max="5120" width="10.5703125" style="525"/>
    <col min="5121" max="5128" width="0" style="525" hidden="1" customWidth="1"/>
    <col min="5129" max="5131" width="3.7109375" style="525" customWidth="1"/>
    <col min="5132" max="5132" width="12.7109375" style="525" customWidth="1"/>
    <col min="5133" max="5133" width="47.42578125" style="525" customWidth="1"/>
    <col min="5134" max="5137" width="0" style="525" hidden="1" customWidth="1"/>
    <col min="5138" max="5138" width="11.7109375" style="525" customWidth="1"/>
    <col min="5139" max="5139" width="6.42578125" style="525" bestFit="1" customWidth="1"/>
    <col min="5140" max="5140" width="11.7109375" style="525" customWidth="1"/>
    <col min="5141" max="5141" width="0" style="525" hidden="1" customWidth="1"/>
    <col min="5142" max="5142" width="3.7109375" style="525" customWidth="1"/>
    <col min="5143" max="5143" width="11.140625" style="525" bestFit="1" customWidth="1"/>
    <col min="5144" max="5376" width="10.5703125" style="525"/>
    <col min="5377" max="5384" width="0" style="525" hidden="1" customWidth="1"/>
    <col min="5385" max="5387" width="3.7109375" style="525" customWidth="1"/>
    <col min="5388" max="5388" width="12.7109375" style="525" customWidth="1"/>
    <col min="5389" max="5389" width="47.42578125" style="525" customWidth="1"/>
    <col min="5390" max="5393" width="0" style="525" hidden="1" customWidth="1"/>
    <col min="5394" max="5394" width="11.7109375" style="525" customWidth="1"/>
    <col min="5395" max="5395" width="6.42578125" style="525" bestFit="1" customWidth="1"/>
    <col min="5396" max="5396" width="11.7109375" style="525" customWidth="1"/>
    <col min="5397" max="5397" width="0" style="525" hidden="1" customWidth="1"/>
    <col min="5398" max="5398" width="3.7109375" style="525" customWidth="1"/>
    <col min="5399" max="5399" width="11.140625" style="525" bestFit="1" customWidth="1"/>
    <col min="5400" max="5632" width="10.5703125" style="525"/>
    <col min="5633" max="5640" width="0" style="525" hidden="1" customWidth="1"/>
    <col min="5641" max="5643" width="3.7109375" style="525" customWidth="1"/>
    <col min="5644" max="5644" width="12.7109375" style="525" customWidth="1"/>
    <col min="5645" max="5645" width="47.42578125" style="525" customWidth="1"/>
    <col min="5646" max="5649" width="0" style="525" hidden="1" customWidth="1"/>
    <col min="5650" max="5650" width="11.7109375" style="525" customWidth="1"/>
    <col min="5651" max="5651" width="6.42578125" style="525" bestFit="1" customWidth="1"/>
    <col min="5652" max="5652" width="11.7109375" style="525" customWidth="1"/>
    <col min="5653" max="5653" width="0" style="525" hidden="1" customWidth="1"/>
    <col min="5654" max="5654" width="3.7109375" style="525" customWidth="1"/>
    <col min="5655" max="5655" width="11.140625" style="525" bestFit="1" customWidth="1"/>
    <col min="5656" max="5888" width="10.5703125" style="525"/>
    <col min="5889" max="5896" width="0" style="525" hidden="1" customWidth="1"/>
    <col min="5897" max="5899" width="3.7109375" style="525" customWidth="1"/>
    <col min="5900" max="5900" width="12.7109375" style="525" customWidth="1"/>
    <col min="5901" max="5901" width="47.42578125" style="525" customWidth="1"/>
    <col min="5902" max="5905" width="0" style="525" hidden="1" customWidth="1"/>
    <col min="5906" max="5906" width="11.7109375" style="525" customWidth="1"/>
    <col min="5907" max="5907" width="6.42578125" style="525" bestFit="1" customWidth="1"/>
    <col min="5908" max="5908" width="11.7109375" style="525" customWidth="1"/>
    <col min="5909" max="5909" width="0" style="525" hidden="1" customWidth="1"/>
    <col min="5910" max="5910" width="3.7109375" style="525" customWidth="1"/>
    <col min="5911" max="5911" width="11.140625" style="525" bestFit="1" customWidth="1"/>
    <col min="5912" max="6144" width="10.5703125" style="525"/>
    <col min="6145" max="6152" width="0" style="525" hidden="1" customWidth="1"/>
    <col min="6153" max="6155" width="3.7109375" style="525" customWidth="1"/>
    <col min="6156" max="6156" width="12.7109375" style="525" customWidth="1"/>
    <col min="6157" max="6157" width="47.42578125" style="525" customWidth="1"/>
    <col min="6158" max="6161" width="0" style="525" hidden="1" customWidth="1"/>
    <col min="6162" max="6162" width="11.7109375" style="525" customWidth="1"/>
    <col min="6163" max="6163" width="6.42578125" style="525" bestFit="1" customWidth="1"/>
    <col min="6164" max="6164" width="11.7109375" style="525" customWidth="1"/>
    <col min="6165" max="6165" width="0" style="525" hidden="1" customWidth="1"/>
    <col min="6166" max="6166" width="3.7109375" style="525" customWidth="1"/>
    <col min="6167" max="6167" width="11.140625" style="525" bestFit="1" customWidth="1"/>
    <col min="6168" max="6400" width="10.5703125" style="525"/>
    <col min="6401" max="6408" width="0" style="525" hidden="1" customWidth="1"/>
    <col min="6409" max="6411" width="3.7109375" style="525" customWidth="1"/>
    <col min="6412" max="6412" width="12.7109375" style="525" customWidth="1"/>
    <col min="6413" max="6413" width="47.42578125" style="525" customWidth="1"/>
    <col min="6414" max="6417" width="0" style="525" hidden="1" customWidth="1"/>
    <col min="6418" max="6418" width="11.7109375" style="525" customWidth="1"/>
    <col min="6419" max="6419" width="6.42578125" style="525" bestFit="1" customWidth="1"/>
    <col min="6420" max="6420" width="11.7109375" style="525" customWidth="1"/>
    <col min="6421" max="6421" width="0" style="525" hidden="1" customWidth="1"/>
    <col min="6422" max="6422" width="3.7109375" style="525" customWidth="1"/>
    <col min="6423" max="6423" width="11.140625" style="525" bestFit="1" customWidth="1"/>
    <col min="6424" max="6656" width="10.5703125" style="525"/>
    <col min="6657" max="6664" width="0" style="525" hidden="1" customWidth="1"/>
    <col min="6665" max="6667" width="3.7109375" style="525" customWidth="1"/>
    <col min="6668" max="6668" width="12.7109375" style="525" customWidth="1"/>
    <col min="6669" max="6669" width="47.42578125" style="525" customWidth="1"/>
    <col min="6670" max="6673" width="0" style="525" hidden="1" customWidth="1"/>
    <col min="6674" max="6674" width="11.7109375" style="525" customWidth="1"/>
    <col min="6675" max="6675" width="6.42578125" style="525" bestFit="1" customWidth="1"/>
    <col min="6676" max="6676" width="11.7109375" style="525" customWidth="1"/>
    <col min="6677" max="6677" width="0" style="525" hidden="1" customWidth="1"/>
    <col min="6678" max="6678" width="3.7109375" style="525" customWidth="1"/>
    <col min="6679" max="6679" width="11.140625" style="525" bestFit="1" customWidth="1"/>
    <col min="6680" max="6912" width="10.5703125" style="525"/>
    <col min="6913" max="6920" width="0" style="525" hidden="1" customWidth="1"/>
    <col min="6921" max="6923" width="3.7109375" style="525" customWidth="1"/>
    <col min="6924" max="6924" width="12.7109375" style="525" customWidth="1"/>
    <col min="6925" max="6925" width="47.42578125" style="525" customWidth="1"/>
    <col min="6926" max="6929" width="0" style="525" hidden="1" customWidth="1"/>
    <col min="6930" max="6930" width="11.7109375" style="525" customWidth="1"/>
    <col min="6931" max="6931" width="6.42578125" style="525" bestFit="1" customWidth="1"/>
    <col min="6932" max="6932" width="11.7109375" style="525" customWidth="1"/>
    <col min="6933" max="6933" width="0" style="525" hidden="1" customWidth="1"/>
    <col min="6934" max="6934" width="3.7109375" style="525" customWidth="1"/>
    <col min="6935" max="6935" width="11.140625" style="525" bestFit="1" customWidth="1"/>
    <col min="6936" max="7168" width="10.5703125" style="525"/>
    <col min="7169" max="7176" width="0" style="525" hidden="1" customWidth="1"/>
    <col min="7177" max="7179" width="3.7109375" style="525" customWidth="1"/>
    <col min="7180" max="7180" width="12.7109375" style="525" customWidth="1"/>
    <col min="7181" max="7181" width="47.42578125" style="525" customWidth="1"/>
    <col min="7182" max="7185" width="0" style="525" hidden="1" customWidth="1"/>
    <col min="7186" max="7186" width="11.7109375" style="525" customWidth="1"/>
    <col min="7187" max="7187" width="6.42578125" style="525" bestFit="1" customWidth="1"/>
    <col min="7188" max="7188" width="11.7109375" style="525" customWidth="1"/>
    <col min="7189" max="7189" width="0" style="525" hidden="1" customWidth="1"/>
    <col min="7190" max="7190" width="3.7109375" style="525" customWidth="1"/>
    <col min="7191" max="7191" width="11.140625" style="525" bestFit="1" customWidth="1"/>
    <col min="7192" max="7424" width="10.5703125" style="525"/>
    <col min="7425" max="7432" width="0" style="525" hidden="1" customWidth="1"/>
    <col min="7433" max="7435" width="3.7109375" style="525" customWidth="1"/>
    <col min="7436" max="7436" width="12.7109375" style="525" customWidth="1"/>
    <col min="7437" max="7437" width="47.42578125" style="525" customWidth="1"/>
    <col min="7438" max="7441" width="0" style="525" hidden="1" customWidth="1"/>
    <col min="7442" max="7442" width="11.7109375" style="525" customWidth="1"/>
    <col min="7443" max="7443" width="6.42578125" style="525" bestFit="1" customWidth="1"/>
    <col min="7444" max="7444" width="11.7109375" style="525" customWidth="1"/>
    <col min="7445" max="7445" width="0" style="525" hidden="1" customWidth="1"/>
    <col min="7446" max="7446" width="3.7109375" style="525" customWidth="1"/>
    <col min="7447" max="7447" width="11.140625" style="525" bestFit="1" customWidth="1"/>
    <col min="7448" max="7680" width="10.5703125" style="525"/>
    <col min="7681" max="7688" width="0" style="525" hidden="1" customWidth="1"/>
    <col min="7689" max="7691" width="3.7109375" style="525" customWidth="1"/>
    <col min="7692" max="7692" width="12.7109375" style="525" customWidth="1"/>
    <col min="7693" max="7693" width="47.42578125" style="525" customWidth="1"/>
    <col min="7694" max="7697" width="0" style="525" hidden="1" customWidth="1"/>
    <col min="7698" max="7698" width="11.7109375" style="525" customWidth="1"/>
    <col min="7699" max="7699" width="6.42578125" style="525" bestFit="1" customWidth="1"/>
    <col min="7700" max="7700" width="11.7109375" style="525" customWidth="1"/>
    <col min="7701" max="7701" width="0" style="525" hidden="1" customWidth="1"/>
    <col min="7702" max="7702" width="3.7109375" style="525" customWidth="1"/>
    <col min="7703" max="7703" width="11.140625" style="525" bestFit="1" customWidth="1"/>
    <col min="7704" max="7936" width="10.5703125" style="525"/>
    <col min="7937" max="7944" width="0" style="525" hidden="1" customWidth="1"/>
    <col min="7945" max="7947" width="3.7109375" style="525" customWidth="1"/>
    <col min="7948" max="7948" width="12.7109375" style="525" customWidth="1"/>
    <col min="7949" max="7949" width="47.42578125" style="525" customWidth="1"/>
    <col min="7950" max="7953" width="0" style="525" hidden="1" customWidth="1"/>
    <col min="7954" max="7954" width="11.7109375" style="525" customWidth="1"/>
    <col min="7955" max="7955" width="6.42578125" style="525" bestFit="1" customWidth="1"/>
    <col min="7956" max="7956" width="11.7109375" style="525" customWidth="1"/>
    <col min="7957" max="7957" width="0" style="525" hidden="1" customWidth="1"/>
    <col min="7958" max="7958" width="3.7109375" style="525" customWidth="1"/>
    <col min="7959" max="7959" width="11.140625" style="525" bestFit="1" customWidth="1"/>
    <col min="7960" max="8192" width="10.5703125" style="525"/>
    <col min="8193" max="8200" width="0" style="525" hidden="1" customWidth="1"/>
    <col min="8201" max="8203" width="3.7109375" style="525" customWidth="1"/>
    <col min="8204" max="8204" width="12.7109375" style="525" customWidth="1"/>
    <col min="8205" max="8205" width="47.42578125" style="525" customWidth="1"/>
    <col min="8206" max="8209" width="0" style="525" hidden="1" customWidth="1"/>
    <col min="8210" max="8210" width="11.7109375" style="525" customWidth="1"/>
    <col min="8211" max="8211" width="6.42578125" style="525" bestFit="1" customWidth="1"/>
    <col min="8212" max="8212" width="11.7109375" style="525" customWidth="1"/>
    <col min="8213" max="8213" width="0" style="525" hidden="1" customWidth="1"/>
    <col min="8214" max="8214" width="3.7109375" style="525" customWidth="1"/>
    <col min="8215" max="8215" width="11.140625" style="525" bestFit="1" customWidth="1"/>
    <col min="8216" max="8448" width="10.5703125" style="525"/>
    <col min="8449" max="8456" width="0" style="525" hidden="1" customWidth="1"/>
    <col min="8457" max="8459" width="3.7109375" style="525" customWidth="1"/>
    <col min="8460" max="8460" width="12.7109375" style="525" customWidth="1"/>
    <col min="8461" max="8461" width="47.42578125" style="525" customWidth="1"/>
    <col min="8462" max="8465" width="0" style="525" hidden="1" customWidth="1"/>
    <col min="8466" max="8466" width="11.7109375" style="525" customWidth="1"/>
    <col min="8467" max="8467" width="6.42578125" style="525" bestFit="1" customWidth="1"/>
    <col min="8468" max="8468" width="11.7109375" style="525" customWidth="1"/>
    <col min="8469" max="8469" width="0" style="525" hidden="1" customWidth="1"/>
    <col min="8470" max="8470" width="3.7109375" style="525" customWidth="1"/>
    <col min="8471" max="8471" width="11.140625" style="525" bestFit="1" customWidth="1"/>
    <col min="8472" max="8704" width="10.5703125" style="525"/>
    <col min="8705" max="8712" width="0" style="525" hidden="1" customWidth="1"/>
    <col min="8713" max="8715" width="3.7109375" style="525" customWidth="1"/>
    <col min="8716" max="8716" width="12.7109375" style="525" customWidth="1"/>
    <col min="8717" max="8717" width="47.42578125" style="525" customWidth="1"/>
    <col min="8718" max="8721" width="0" style="525" hidden="1" customWidth="1"/>
    <col min="8722" max="8722" width="11.7109375" style="525" customWidth="1"/>
    <col min="8723" max="8723" width="6.42578125" style="525" bestFit="1" customWidth="1"/>
    <col min="8724" max="8724" width="11.7109375" style="525" customWidth="1"/>
    <col min="8725" max="8725" width="0" style="525" hidden="1" customWidth="1"/>
    <col min="8726" max="8726" width="3.7109375" style="525" customWidth="1"/>
    <col min="8727" max="8727" width="11.140625" style="525" bestFit="1" customWidth="1"/>
    <col min="8728" max="8960" width="10.5703125" style="525"/>
    <col min="8961" max="8968" width="0" style="525" hidden="1" customWidth="1"/>
    <col min="8969" max="8971" width="3.7109375" style="525" customWidth="1"/>
    <col min="8972" max="8972" width="12.7109375" style="525" customWidth="1"/>
    <col min="8973" max="8973" width="47.42578125" style="525" customWidth="1"/>
    <col min="8974" max="8977" width="0" style="525" hidden="1" customWidth="1"/>
    <col min="8978" max="8978" width="11.7109375" style="525" customWidth="1"/>
    <col min="8979" max="8979" width="6.42578125" style="525" bestFit="1" customWidth="1"/>
    <col min="8980" max="8980" width="11.7109375" style="525" customWidth="1"/>
    <col min="8981" max="8981" width="0" style="525" hidden="1" customWidth="1"/>
    <col min="8982" max="8982" width="3.7109375" style="525" customWidth="1"/>
    <col min="8983" max="8983" width="11.140625" style="525" bestFit="1" customWidth="1"/>
    <col min="8984" max="9216" width="10.5703125" style="525"/>
    <col min="9217" max="9224" width="0" style="525" hidden="1" customWidth="1"/>
    <col min="9225" max="9227" width="3.7109375" style="525" customWidth="1"/>
    <col min="9228" max="9228" width="12.7109375" style="525" customWidth="1"/>
    <col min="9229" max="9229" width="47.42578125" style="525" customWidth="1"/>
    <col min="9230" max="9233" width="0" style="525" hidden="1" customWidth="1"/>
    <col min="9234" max="9234" width="11.7109375" style="525" customWidth="1"/>
    <col min="9235" max="9235" width="6.42578125" style="525" bestFit="1" customWidth="1"/>
    <col min="9236" max="9236" width="11.7109375" style="525" customWidth="1"/>
    <col min="9237" max="9237" width="0" style="525" hidden="1" customWidth="1"/>
    <col min="9238" max="9238" width="3.7109375" style="525" customWidth="1"/>
    <col min="9239" max="9239" width="11.140625" style="525" bestFit="1" customWidth="1"/>
    <col min="9240" max="9472" width="10.5703125" style="525"/>
    <col min="9473" max="9480" width="0" style="525" hidden="1" customWidth="1"/>
    <col min="9481" max="9483" width="3.7109375" style="525" customWidth="1"/>
    <col min="9484" max="9484" width="12.7109375" style="525" customWidth="1"/>
    <col min="9485" max="9485" width="47.42578125" style="525" customWidth="1"/>
    <col min="9486" max="9489" width="0" style="525" hidden="1" customWidth="1"/>
    <col min="9490" max="9490" width="11.7109375" style="525" customWidth="1"/>
    <col min="9491" max="9491" width="6.42578125" style="525" bestFit="1" customWidth="1"/>
    <col min="9492" max="9492" width="11.7109375" style="525" customWidth="1"/>
    <col min="9493" max="9493" width="0" style="525" hidden="1" customWidth="1"/>
    <col min="9494" max="9494" width="3.7109375" style="525" customWidth="1"/>
    <col min="9495" max="9495" width="11.140625" style="525" bestFit="1" customWidth="1"/>
    <col min="9496" max="9728" width="10.5703125" style="525"/>
    <col min="9729" max="9736" width="0" style="525" hidden="1" customWidth="1"/>
    <col min="9737" max="9739" width="3.7109375" style="525" customWidth="1"/>
    <col min="9740" max="9740" width="12.7109375" style="525" customWidth="1"/>
    <col min="9741" max="9741" width="47.42578125" style="525" customWidth="1"/>
    <col min="9742" max="9745" width="0" style="525" hidden="1" customWidth="1"/>
    <col min="9746" max="9746" width="11.7109375" style="525" customWidth="1"/>
    <col min="9747" max="9747" width="6.42578125" style="525" bestFit="1" customWidth="1"/>
    <col min="9748" max="9748" width="11.7109375" style="525" customWidth="1"/>
    <col min="9749" max="9749" width="0" style="525" hidden="1" customWidth="1"/>
    <col min="9750" max="9750" width="3.7109375" style="525" customWidth="1"/>
    <col min="9751" max="9751" width="11.140625" style="525" bestFit="1" customWidth="1"/>
    <col min="9752" max="9984" width="10.5703125" style="525"/>
    <col min="9985" max="9992" width="0" style="525" hidden="1" customWidth="1"/>
    <col min="9993" max="9995" width="3.7109375" style="525" customWidth="1"/>
    <col min="9996" max="9996" width="12.7109375" style="525" customWidth="1"/>
    <col min="9997" max="9997" width="47.42578125" style="525" customWidth="1"/>
    <col min="9998" max="10001" width="0" style="525" hidden="1" customWidth="1"/>
    <col min="10002" max="10002" width="11.7109375" style="525" customWidth="1"/>
    <col min="10003" max="10003" width="6.42578125" style="525" bestFit="1" customWidth="1"/>
    <col min="10004" max="10004" width="11.7109375" style="525" customWidth="1"/>
    <col min="10005" max="10005" width="0" style="525" hidden="1" customWidth="1"/>
    <col min="10006" max="10006" width="3.7109375" style="525" customWidth="1"/>
    <col min="10007" max="10007" width="11.140625" style="525" bestFit="1" customWidth="1"/>
    <col min="10008" max="10240" width="10.5703125" style="525"/>
    <col min="10241" max="10248" width="0" style="525" hidden="1" customWidth="1"/>
    <col min="10249" max="10251" width="3.7109375" style="525" customWidth="1"/>
    <col min="10252" max="10252" width="12.7109375" style="525" customWidth="1"/>
    <col min="10253" max="10253" width="47.42578125" style="525" customWidth="1"/>
    <col min="10254" max="10257" width="0" style="525" hidden="1" customWidth="1"/>
    <col min="10258" max="10258" width="11.7109375" style="525" customWidth="1"/>
    <col min="10259" max="10259" width="6.42578125" style="525" bestFit="1" customWidth="1"/>
    <col min="10260" max="10260" width="11.7109375" style="525" customWidth="1"/>
    <col min="10261" max="10261" width="0" style="525" hidden="1" customWidth="1"/>
    <col min="10262" max="10262" width="3.7109375" style="525" customWidth="1"/>
    <col min="10263" max="10263" width="11.140625" style="525" bestFit="1" customWidth="1"/>
    <col min="10264" max="10496" width="10.5703125" style="525"/>
    <col min="10497" max="10504" width="0" style="525" hidden="1" customWidth="1"/>
    <col min="10505" max="10507" width="3.7109375" style="525" customWidth="1"/>
    <col min="10508" max="10508" width="12.7109375" style="525" customWidth="1"/>
    <col min="10509" max="10509" width="47.42578125" style="525" customWidth="1"/>
    <col min="10510" max="10513" width="0" style="525" hidden="1" customWidth="1"/>
    <col min="10514" max="10514" width="11.7109375" style="525" customWidth="1"/>
    <col min="10515" max="10515" width="6.42578125" style="525" bestFit="1" customWidth="1"/>
    <col min="10516" max="10516" width="11.7109375" style="525" customWidth="1"/>
    <col min="10517" max="10517" width="0" style="525" hidden="1" customWidth="1"/>
    <col min="10518" max="10518" width="3.7109375" style="525" customWidth="1"/>
    <col min="10519" max="10519" width="11.140625" style="525" bestFit="1" customWidth="1"/>
    <col min="10520" max="10752" width="10.5703125" style="525"/>
    <col min="10753" max="10760" width="0" style="525" hidden="1" customWidth="1"/>
    <col min="10761" max="10763" width="3.7109375" style="525" customWidth="1"/>
    <col min="10764" max="10764" width="12.7109375" style="525" customWidth="1"/>
    <col min="10765" max="10765" width="47.42578125" style="525" customWidth="1"/>
    <col min="10766" max="10769" width="0" style="525" hidden="1" customWidth="1"/>
    <col min="10770" max="10770" width="11.7109375" style="525" customWidth="1"/>
    <col min="10771" max="10771" width="6.42578125" style="525" bestFit="1" customWidth="1"/>
    <col min="10772" max="10772" width="11.7109375" style="525" customWidth="1"/>
    <col min="10773" max="10773" width="0" style="525" hidden="1" customWidth="1"/>
    <col min="10774" max="10774" width="3.7109375" style="525" customWidth="1"/>
    <col min="10775" max="10775" width="11.140625" style="525" bestFit="1" customWidth="1"/>
    <col min="10776" max="11008" width="10.5703125" style="525"/>
    <col min="11009" max="11016" width="0" style="525" hidden="1" customWidth="1"/>
    <col min="11017" max="11019" width="3.7109375" style="525" customWidth="1"/>
    <col min="11020" max="11020" width="12.7109375" style="525" customWidth="1"/>
    <col min="11021" max="11021" width="47.42578125" style="525" customWidth="1"/>
    <col min="11022" max="11025" width="0" style="525" hidden="1" customWidth="1"/>
    <col min="11026" max="11026" width="11.7109375" style="525" customWidth="1"/>
    <col min="11027" max="11027" width="6.42578125" style="525" bestFit="1" customWidth="1"/>
    <col min="11028" max="11028" width="11.7109375" style="525" customWidth="1"/>
    <col min="11029" max="11029" width="0" style="525" hidden="1" customWidth="1"/>
    <col min="11030" max="11030" width="3.7109375" style="525" customWidth="1"/>
    <col min="11031" max="11031" width="11.140625" style="525" bestFit="1" customWidth="1"/>
    <col min="11032" max="11264" width="10.5703125" style="525"/>
    <col min="11265" max="11272" width="0" style="525" hidden="1" customWidth="1"/>
    <col min="11273" max="11275" width="3.7109375" style="525" customWidth="1"/>
    <col min="11276" max="11276" width="12.7109375" style="525" customWidth="1"/>
    <col min="11277" max="11277" width="47.42578125" style="525" customWidth="1"/>
    <col min="11278" max="11281" width="0" style="525" hidden="1" customWidth="1"/>
    <col min="11282" max="11282" width="11.7109375" style="525" customWidth="1"/>
    <col min="11283" max="11283" width="6.42578125" style="525" bestFit="1" customWidth="1"/>
    <col min="11284" max="11284" width="11.7109375" style="525" customWidth="1"/>
    <col min="11285" max="11285" width="0" style="525" hidden="1" customWidth="1"/>
    <col min="11286" max="11286" width="3.7109375" style="525" customWidth="1"/>
    <col min="11287" max="11287" width="11.140625" style="525" bestFit="1" customWidth="1"/>
    <col min="11288" max="11520" width="10.5703125" style="525"/>
    <col min="11521" max="11528" width="0" style="525" hidden="1" customWidth="1"/>
    <col min="11529" max="11531" width="3.7109375" style="525" customWidth="1"/>
    <col min="11532" max="11532" width="12.7109375" style="525" customWidth="1"/>
    <col min="11533" max="11533" width="47.42578125" style="525" customWidth="1"/>
    <col min="11534" max="11537" width="0" style="525" hidden="1" customWidth="1"/>
    <col min="11538" max="11538" width="11.7109375" style="525" customWidth="1"/>
    <col min="11539" max="11539" width="6.42578125" style="525" bestFit="1" customWidth="1"/>
    <col min="11540" max="11540" width="11.7109375" style="525" customWidth="1"/>
    <col min="11541" max="11541" width="0" style="525" hidden="1" customWidth="1"/>
    <col min="11542" max="11542" width="3.7109375" style="525" customWidth="1"/>
    <col min="11543" max="11543" width="11.140625" style="525" bestFit="1" customWidth="1"/>
    <col min="11544" max="11776" width="10.5703125" style="525"/>
    <col min="11777" max="11784" width="0" style="525" hidden="1" customWidth="1"/>
    <col min="11785" max="11787" width="3.7109375" style="525" customWidth="1"/>
    <col min="11788" max="11788" width="12.7109375" style="525" customWidth="1"/>
    <col min="11789" max="11789" width="47.42578125" style="525" customWidth="1"/>
    <col min="11790" max="11793" width="0" style="525" hidden="1" customWidth="1"/>
    <col min="11794" max="11794" width="11.7109375" style="525" customWidth="1"/>
    <col min="11795" max="11795" width="6.42578125" style="525" bestFit="1" customWidth="1"/>
    <col min="11796" max="11796" width="11.7109375" style="525" customWidth="1"/>
    <col min="11797" max="11797" width="0" style="525" hidden="1" customWidth="1"/>
    <col min="11798" max="11798" width="3.7109375" style="525" customWidth="1"/>
    <col min="11799" max="11799" width="11.140625" style="525" bestFit="1" customWidth="1"/>
    <col min="11800" max="12032" width="10.5703125" style="525"/>
    <col min="12033" max="12040" width="0" style="525" hidden="1" customWidth="1"/>
    <col min="12041" max="12043" width="3.7109375" style="525" customWidth="1"/>
    <col min="12044" max="12044" width="12.7109375" style="525" customWidth="1"/>
    <col min="12045" max="12045" width="47.42578125" style="525" customWidth="1"/>
    <col min="12046" max="12049" width="0" style="525" hidden="1" customWidth="1"/>
    <col min="12050" max="12050" width="11.7109375" style="525" customWidth="1"/>
    <col min="12051" max="12051" width="6.42578125" style="525" bestFit="1" customWidth="1"/>
    <col min="12052" max="12052" width="11.7109375" style="525" customWidth="1"/>
    <col min="12053" max="12053" width="0" style="525" hidden="1" customWidth="1"/>
    <col min="12054" max="12054" width="3.7109375" style="525" customWidth="1"/>
    <col min="12055" max="12055" width="11.140625" style="525" bestFit="1" customWidth="1"/>
    <col min="12056" max="12288" width="10.5703125" style="525"/>
    <col min="12289" max="12296" width="0" style="525" hidden="1" customWidth="1"/>
    <col min="12297" max="12299" width="3.7109375" style="525" customWidth="1"/>
    <col min="12300" max="12300" width="12.7109375" style="525" customWidth="1"/>
    <col min="12301" max="12301" width="47.42578125" style="525" customWidth="1"/>
    <col min="12302" max="12305" width="0" style="525" hidden="1" customWidth="1"/>
    <col min="12306" max="12306" width="11.7109375" style="525" customWidth="1"/>
    <col min="12307" max="12307" width="6.42578125" style="525" bestFit="1" customWidth="1"/>
    <col min="12308" max="12308" width="11.7109375" style="525" customWidth="1"/>
    <col min="12309" max="12309" width="0" style="525" hidden="1" customWidth="1"/>
    <col min="12310" max="12310" width="3.7109375" style="525" customWidth="1"/>
    <col min="12311" max="12311" width="11.140625" style="525" bestFit="1" customWidth="1"/>
    <col min="12312" max="12544" width="10.5703125" style="525"/>
    <col min="12545" max="12552" width="0" style="525" hidden="1" customWidth="1"/>
    <col min="12553" max="12555" width="3.7109375" style="525" customWidth="1"/>
    <col min="12556" max="12556" width="12.7109375" style="525" customWidth="1"/>
    <col min="12557" max="12557" width="47.42578125" style="525" customWidth="1"/>
    <col min="12558" max="12561" width="0" style="525" hidden="1" customWidth="1"/>
    <col min="12562" max="12562" width="11.7109375" style="525" customWidth="1"/>
    <col min="12563" max="12563" width="6.42578125" style="525" bestFit="1" customWidth="1"/>
    <col min="12564" max="12564" width="11.7109375" style="525" customWidth="1"/>
    <col min="12565" max="12565" width="0" style="525" hidden="1" customWidth="1"/>
    <col min="12566" max="12566" width="3.7109375" style="525" customWidth="1"/>
    <col min="12567" max="12567" width="11.140625" style="525" bestFit="1" customWidth="1"/>
    <col min="12568" max="12800" width="10.5703125" style="525"/>
    <col min="12801" max="12808" width="0" style="525" hidden="1" customWidth="1"/>
    <col min="12809" max="12811" width="3.7109375" style="525" customWidth="1"/>
    <col min="12812" max="12812" width="12.7109375" style="525" customWidth="1"/>
    <col min="12813" max="12813" width="47.42578125" style="525" customWidth="1"/>
    <col min="12814" max="12817" width="0" style="525" hidden="1" customWidth="1"/>
    <col min="12818" max="12818" width="11.7109375" style="525" customWidth="1"/>
    <col min="12819" max="12819" width="6.42578125" style="525" bestFit="1" customWidth="1"/>
    <col min="12820" max="12820" width="11.7109375" style="525" customWidth="1"/>
    <col min="12821" max="12821" width="0" style="525" hidden="1" customWidth="1"/>
    <col min="12822" max="12822" width="3.7109375" style="525" customWidth="1"/>
    <col min="12823" max="12823" width="11.140625" style="525" bestFit="1" customWidth="1"/>
    <col min="12824" max="13056" width="10.5703125" style="525"/>
    <col min="13057" max="13064" width="0" style="525" hidden="1" customWidth="1"/>
    <col min="13065" max="13067" width="3.7109375" style="525" customWidth="1"/>
    <col min="13068" max="13068" width="12.7109375" style="525" customWidth="1"/>
    <col min="13069" max="13069" width="47.42578125" style="525" customWidth="1"/>
    <col min="13070" max="13073" width="0" style="525" hidden="1" customWidth="1"/>
    <col min="13074" max="13074" width="11.7109375" style="525" customWidth="1"/>
    <col min="13075" max="13075" width="6.42578125" style="525" bestFit="1" customWidth="1"/>
    <col min="13076" max="13076" width="11.7109375" style="525" customWidth="1"/>
    <col min="13077" max="13077" width="0" style="525" hidden="1" customWidth="1"/>
    <col min="13078" max="13078" width="3.7109375" style="525" customWidth="1"/>
    <col min="13079" max="13079" width="11.140625" style="525" bestFit="1" customWidth="1"/>
    <col min="13080" max="13312" width="10.5703125" style="525"/>
    <col min="13313" max="13320" width="0" style="525" hidden="1" customWidth="1"/>
    <col min="13321" max="13323" width="3.7109375" style="525" customWidth="1"/>
    <col min="13324" max="13324" width="12.7109375" style="525" customWidth="1"/>
    <col min="13325" max="13325" width="47.42578125" style="525" customWidth="1"/>
    <col min="13326" max="13329" width="0" style="525" hidden="1" customWidth="1"/>
    <col min="13330" max="13330" width="11.7109375" style="525" customWidth="1"/>
    <col min="13331" max="13331" width="6.42578125" style="525" bestFit="1" customWidth="1"/>
    <col min="13332" max="13332" width="11.7109375" style="525" customWidth="1"/>
    <col min="13333" max="13333" width="0" style="525" hidden="1" customWidth="1"/>
    <col min="13334" max="13334" width="3.7109375" style="525" customWidth="1"/>
    <col min="13335" max="13335" width="11.140625" style="525" bestFit="1" customWidth="1"/>
    <col min="13336" max="13568" width="10.5703125" style="525"/>
    <col min="13569" max="13576" width="0" style="525" hidden="1" customWidth="1"/>
    <col min="13577" max="13579" width="3.7109375" style="525" customWidth="1"/>
    <col min="13580" max="13580" width="12.7109375" style="525" customWidth="1"/>
    <col min="13581" max="13581" width="47.42578125" style="525" customWidth="1"/>
    <col min="13582" max="13585" width="0" style="525" hidden="1" customWidth="1"/>
    <col min="13586" max="13586" width="11.7109375" style="525" customWidth="1"/>
    <col min="13587" max="13587" width="6.42578125" style="525" bestFit="1" customWidth="1"/>
    <col min="13588" max="13588" width="11.7109375" style="525" customWidth="1"/>
    <col min="13589" max="13589" width="0" style="525" hidden="1" customWidth="1"/>
    <col min="13590" max="13590" width="3.7109375" style="525" customWidth="1"/>
    <col min="13591" max="13591" width="11.140625" style="525" bestFit="1" customWidth="1"/>
    <col min="13592" max="13824" width="10.5703125" style="525"/>
    <col min="13825" max="13832" width="0" style="525" hidden="1" customWidth="1"/>
    <col min="13833" max="13835" width="3.7109375" style="525" customWidth="1"/>
    <col min="13836" max="13836" width="12.7109375" style="525" customWidth="1"/>
    <col min="13837" max="13837" width="47.42578125" style="525" customWidth="1"/>
    <col min="13838" max="13841" width="0" style="525" hidden="1" customWidth="1"/>
    <col min="13842" max="13842" width="11.7109375" style="525" customWidth="1"/>
    <col min="13843" max="13843" width="6.42578125" style="525" bestFit="1" customWidth="1"/>
    <col min="13844" max="13844" width="11.7109375" style="525" customWidth="1"/>
    <col min="13845" max="13845" width="0" style="525" hidden="1" customWidth="1"/>
    <col min="13846" max="13846" width="3.7109375" style="525" customWidth="1"/>
    <col min="13847" max="13847" width="11.140625" style="525" bestFit="1" customWidth="1"/>
    <col min="13848" max="14080" width="10.5703125" style="525"/>
    <col min="14081" max="14088" width="0" style="525" hidden="1" customWidth="1"/>
    <col min="14089" max="14091" width="3.7109375" style="525" customWidth="1"/>
    <col min="14092" max="14092" width="12.7109375" style="525" customWidth="1"/>
    <col min="14093" max="14093" width="47.42578125" style="525" customWidth="1"/>
    <col min="14094" max="14097" width="0" style="525" hidden="1" customWidth="1"/>
    <col min="14098" max="14098" width="11.7109375" style="525" customWidth="1"/>
    <col min="14099" max="14099" width="6.42578125" style="525" bestFit="1" customWidth="1"/>
    <col min="14100" max="14100" width="11.7109375" style="525" customWidth="1"/>
    <col min="14101" max="14101" width="0" style="525" hidden="1" customWidth="1"/>
    <col min="14102" max="14102" width="3.7109375" style="525" customWidth="1"/>
    <col min="14103" max="14103" width="11.140625" style="525" bestFit="1" customWidth="1"/>
    <col min="14104" max="14336" width="10.5703125" style="525"/>
    <col min="14337" max="14344" width="0" style="525" hidden="1" customWidth="1"/>
    <col min="14345" max="14347" width="3.7109375" style="525" customWidth="1"/>
    <col min="14348" max="14348" width="12.7109375" style="525" customWidth="1"/>
    <col min="14349" max="14349" width="47.42578125" style="525" customWidth="1"/>
    <col min="14350" max="14353" width="0" style="525" hidden="1" customWidth="1"/>
    <col min="14354" max="14354" width="11.7109375" style="525" customWidth="1"/>
    <col min="14355" max="14355" width="6.42578125" style="525" bestFit="1" customWidth="1"/>
    <col min="14356" max="14356" width="11.7109375" style="525" customWidth="1"/>
    <col min="14357" max="14357" width="0" style="525" hidden="1" customWidth="1"/>
    <col min="14358" max="14358" width="3.7109375" style="525" customWidth="1"/>
    <col min="14359" max="14359" width="11.140625" style="525" bestFit="1" customWidth="1"/>
    <col min="14360" max="14592" width="10.5703125" style="525"/>
    <col min="14593" max="14600" width="0" style="525" hidden="1" customWidth="1"/>
    <col min="14601" max="14603" width="3.7109375" style="525" customWidth="1"/>
    <col min="14604" max="14604" width="12.7109375" style="525" customWidth="1"/>
    <col min="14605" max="14605" width="47.42578125" style="525" customWidth="1"/>
    <col min="14606" max="14609" width="0" style="525" hidden="1" customWidth="1"/>
    <col min="14610" max="14610" width="11.7109375" style="525" customWidth="1"/>
    <col min="14611" max="14611" width="6.42578125" style="525" bestFit="1" customWidth="1"/>
    <col min="14612" max="14612" width="11.7109375" style="525" customWidth="1"/>
    <col min="14613" max="14613" width="0" style="525" hidden="1" customWidth="1"/>
    <col min="14614" max="14614" width="3.7109375" style="525" customWidth="1"/>
    <col min="14615" max="14615" width="11.140625" style="525" bestFit="1" customWidth="1"/>
    <col min="14616" max="14848" width="10.5703125" style="525"/>
    <col min="14849" max="14856" width="0" style="525" hidden="1" customWidth="1"/>
    <col min="14857" max="14859" width="3.7109375" style="525" customWidth="1"/>
    <col min="14860" max="14860" width="12.7109375" style="525" customWidth="1"/>
    <col min="14861" max="14861" width="47.42578125" style="525" customWidth="1"/>
    <col min="14862" max="14865" width="0" style="525" hidden="1" customWidth="1"/>
    <col min="14866" max="14866" width="11.7109375" style="525" customWidth="1"/>
    <col min="14867" max="14867" width="6.42578125" style="525" bestFit="1" customWidth="1"/>
    <col min="14868" max="14868" width="11.7109375" style="525" customWidth="1"/>
    <col min="14869" max="14869" width="0" style="525" hidden="1" customWidth="1"/>
    <col min="14870" max="14870" width="3.7109375" style="525" customWidth="1"/>
    <col min="14871" max="14871" width="11.140625" style="525" bestFit="1" customWidth="1"/>
    <col min="14872" max="15104" width="10.5703125" style="525"/>
    <col min="15105" max="15112" width="0" style="525" hidden="1" customWidth="1"/>
    <col min="15113" max="15115" width="3.7109375" style="525" customWidth="1"/>
    <col min="15116" max="15116" width="12.7109375" style="525" customWidth="1"/>
    <col min="15117" max="15117" width="47.42578125" style="525" customWidth="1"/>
    <col min="15118" max="15121" width="0" style="525" hidden="1" customWidth="1"/>
    <col min="15122" max="15122" width="11.7109375" style="525" customWidth="1"/>
    <col min="15123" max="15123" width="6.42578125" style="525" bestFit="1" customWidth="1"/>
    <col min="15124" max="15124" width="11.7109375" style="525" customWidth="1"/>
    <col min="15125" max="15125" width="0" style="525" hidden="1" customWidth="1"/>
    <col min="15126" max="15126" width="3.7109375" style="525" customWidth="1"/>
    <col min="15127" max="15127" width="11.140625" style="525" bestFit="1" customWidth="1"/>
    <col min="15128" max="15360" width="10.5703125" style="525"/>
    <col min="15361" max="15368" width="0" style="525" hidden="1" customWidth="1"/>
    <col min="15369" max="15371" width="3.7109375" style="525" customWidth="1"/>
    <col min="15372" max="15372" width="12.7109375" style="525" customWidth="1"/>
    <col min="15373" max="15373" width="47.42578125" style="525" customWidth="1"/>
    <col min="15374" max="15377" width="0" style="525" hidden="1" customWidth="1"/>
    <col min="15378" max="15378" width="11.7109375" style="525" customWidth="1"/>
    <col min="15379" max="15379" width="6.42578125" style="525" bestFit="1" customWidth="1"/>
    <col min="15380" max="15380" width="11.7109375" style="525" customWidth="1"/>
    <col min="15381" max="15381" width="0" style="525" hidden="1" customWidth="1"/>
    <col min="15382" max="15382" width="3.7109375" style="525" customWidth="1"/>
    <col min="15383" max="15383" width="11.140625" style="525" bestFit="1" customWidth="1"/>
    <col min="15384" max="15616" width="10.5703125" style="525"/>
    <col min="15617" max="15624" width="0" style="525" hidden="1" customWidth="1"/>
    <col min="15625" max="15627" width="3.7109375" style="525" customWidth="1"/>
    <col min="15628" max="15628" width="12.7109375" style="525" customWidth="1"/>
    <col min="15629" max="15629" width="47.42578125" style="525" customWidth="1"/>
    <col min="15630" max="15633" width="0" style="525" hidden="1" customWidth="1"/>
    <col min="15634" max="15634" width="11.7109375" style="525" customWidth="1"/>
    <col min="15635" max="15635" width="6.42578125" style="525" bestFit="1" customWidth="1"/>
    <col min="15636" max="15636" width="11.7109375" style="525" customWidth="1"/>
    <col min="15637" max="15637" width="0" style="525" hidden="1" customWidth="1"/>
    <col min="15638" max="15638" width="3.7109375" style="525" customWidth="1"/>
    <col min="15639" max="15639" width="11.140625" style="525" bestFit="1" customWidth="1"/>
    <col min="15640" max="15872" width="10.5703125" style="525"/>
    <col min="15873" max="15880" width="0" style="525" hidden="1" customWidth="1"/>
    <col min="15881" max="15883" width="3.7109375" style="525" customWidth="1"/>
    <col min="15884" max="15884" width="12.7109375" style="525" customWidth="1"/>
    <col min="15885" max="15885" width="47.42578125" style="525" customWidth="1"/>
    <col min="15886" max="15889" width="0" style="525" hidden="1" customWidth="1"/>
    <col min="15890" max="15890" width="11.7109375" style="525" customWidth="1"/>
    <col min="15891" max="15891" width="6.42578125" style="525" bestFit="1" customWidth="1"/>
    <col min="15892" max="15892" width="11.7109375" style="525" customWidth="1"/>
    <col min="15893" max="15893" width="0" style="525" hidden="1" customWidth="1"/>
    <col min="15894" max="15894" width="3.7109375" style="525" customWidth="1"/>
    <col min="15895" max="15895" width="11.140625" style="525" bestFit="1" customWidth="1"/>
    <col min="15896" max="16128" width="10.5703125" style="525"/>
    <col min="16129" max="16136" width="0" style="525" hidden="1" customWidth="1"/>
    <col min="16137" max="16139" width="3.7109375" style="525" customWidth="1"/>
    <col min="16140" max="16140" width="12.7109375" style="525" customWidth="1"/>
    <col min="16141" max="16141" width="47.42578125" style="525" customWidth="1"/>
    <col min="16142" max="16145" width="0" style="525" hidden="1" customWidth="1"/>
    <col min="16146" max="16146" width="11.7109375" style="525" customWidth="1"/>
    <col min="16147" max="16147" width="6.42578125" style="525" bestFit="1" customWidth="1"/>
    <col min="16148" max="16148" width="11.7109375" style="525" customWidth="1"/>
    <col min="16149" max="16149" width="0" style="525" hidden="1" customWidth="1"/>
    <col min="16150" max="16150" width="3.7109375" style="525" customWidth="1"/>
    <col min="16151" max="16151" width="11.140625" style="525" bestFit="1" customWidth="1"/>
    <col min="16152" max="16384" width="10.5703125" style="525"/>
  </cols>
  <sheetData>
    <row r="1" spans="1:35" ht="14.25" hidden="1" customHeight="1"/>
    <row r="2" spans="1:35" ht="14.25" hidden="1" customHeight="1"/>
    <row r="3" spans="1:35" ht="14.25" hidden="1" customHeight="1"/>
    <row r="4" spans="1:35" ht="3" customHeight="1">
      <c r="J4" s="531"/>
      <c r="K4" s="531"/>
      <c r="L4" s="526"/>
      <c r="M4" s="526"/>
      <c r="N4" s="526"/>
      <c r="O4" s="534"/>
      <c r="P4" s="534"/>
      <c r="Q4" s="534"/>
      <c r="R4" s="534"/>
      <c r="S4" s="534"/>
      <c r="T4" s="534"/>
      <c r="U4" s="526"/>
    </row>
    <row r="5" spans="1:35" ht="22.5" customHeight="1">
      <c r="J5" s="531"/>
      <c r="K5" s="531"/>
      <c r="L5" s="1230" t="s">
        <v>657</v>
      </c>
      <c r="M5" s="1230"/>
      <c r="N5" s="1230"/>
      <c r="O5" s="1230"/>
      <c r="P5" s="1230"/>
      <c r="Q5" s="1230"/>
      <c r="R5" s="1230"/>
      <c r="S5" s="1230"/>
      <c r="T5" s="1230"/>
      <c r="U5" s="581"/>
    </row>
    <row r="6" spans="1:35" ht="3" customHeight="1">
      <c r="J6" s="531"/>
      <c r="K6" s="531"/>
      <c r="L6" s="526"/>
      <c r="M6" s="526"/>
      <c r="N6" s="526"/>
      <c r="O6" s="530"/>
      <c r="P6" s="530"/>
      <c r="Q6" s="530"/>
      <c r="R6" s="530"/>
      <c r="S6" s="530"/>
      <c r="T6" s="530"/>
      <c r="U6" s="526"/>
    </row>
    <row r="7" spans="1:35" s="572" customFormat="1" ht="22.5">
      <c r="A7" s="592"/>
      <c r="B7" s="592"/>
      <c r="C7" s="592"/>
      <c r="D7" s="592"/>
      <c r="E7" s="592"/>
      <c r="F7" s="592"/>
      <c r="G7" s="592"/>
      <c r="H7" s="592"/>
      <c r="L7" s="501"/>
      <c r="M7" s="619" t="s">
        <v>502</v>
      </c>
      <c r="N7" s="668"/>
      <c r="O7" s="1248" t="str">
        <f>IF(NameOrPr_ch="",IF(NameOrPr="","",NameOrPr),NameOrPr_ch)</f>
        <v>Государственный комитет Республики Татарстан по тарифам</v>
      </c>
      <c r="P7" s="1249"/>
      <c r="Q7" s="1249"/>
      <c r="R7" s="1249"/>
      <c r="S7" s="1249"/>
      <c r="T7" s="1250"/>
      <c r="U7" s="669"/>
      <c r="X7" s="592"/>
      <c r="Y7" s="592"/>
      <c r="Z7" s="592"/>
      <c r="AA7" s="592"/>
      <c r="AB7" s="592"/>
      <c r="AC7" s="592"/>
      <c r="AD7" s="592"/>
      <c r="AE7" s="592"/>
      <c r="AF7" s="592"/>
      <c r="AG7" s="592"/>
      <c r="AH7" s="592"/>
      <c r="AI7" s="592"/>
    </row>
    <row r="8" spans="1:35" s="572" customFormat="1" ht="18.75">
      <c r="A8" s="592"/>
      <c r="B8" s="592"/>
      <c r="C8" s="592"/>
      <c r="D8" s="592"/>
      <c r="E8" s="592"/>
      <c r="F8" s="592"/>
      <c r="G8" s="592"/>
      <c r="H8" s="592"/>
      <c r="L8" s="501"/>
      <c r="M8" s="619" t="s">
        <v>596</v>
      </c>
      <c r="N8" s="668"/>
      <c r="O8" s="1248" t="str">
        <f>IF(datePr_ch="",IF(datePr="","",datePr),datePr_ch)</f>
        <v>15.12.2020</v>
      </c>
      <c r="P8" s="1249"/>
      <c r="Q8" s="1249"/>
      <c r="R8" s="1249"/>
      <c r="S8" s="1249"/>
      <c r="T8" s="1250"/>
      <c r="U8" s="669"/>
      <c r="X8" s="592"/>
      <c r="Y8" s="592"/>
      <c r="Z8" s="592"/>
      <c r="AA8" s="592"/>
      <c r="AB8" s="592"/>
      <c r="AC8" s="592"/>
      <c r="AD8" s="592"/>
      <c r="AE8" s="592"/>
      <c r="AF8" s="592"/>
      <c r="AG8" s="592"/>
      <c r="AH8" s="592"/>
      <c r="AI8" s="592"/>
    </row>
    <row r="9" spans="1:35" s="572" customFormat="1" ht="18.75">
      <c r="A9" s="592"/>
      <c r="B9" s="592"/>
      <c r="C9" s="592"/>
      <c r="D9" s="592"/>
      <c r="E9" s="592"/>
      <c r="F9" s="592"/>
      <c r="G9" s="592"/>
      <c r="H9" s="592"/>
      <c r="L9" s="554"/>
      <c r="M9" s="619" t="s">
        <v>595</v>
      </c>
      <c r="N9" s="668"/>
      <c r="O9" s="1248" t="str">
        <f>IF(numberPr_ch="",IF(numberPr="","",numberPr),numberPr_ch)</f>
        <v>434-126/тп-2020</v>
      </c>
      <c r="P9" s="1249"/>
      <c r="Q9" s="1249"/>
      <c r="R9" s="1249"/>
      <c r="S9" s="1249"/>
      <c r="T9" s="1250"/>
      <c r="U9" s="669"/>
      <c r="X9" s="592"/>
      <c r="Y9" s="592"/>
      <c r="Z9" s="592"/>
      <c r="AA9" s="592"/>
      <c r="AB9" s="592"/>
      <c r="AC9" s="592"/>
      <c r="AD9" s="592"/>
      <c r="AE9" s="592"/>
      <c r="AF9" s="592"/>
      <c r="AG9" s="592"/>
      <c r="AH9" s="592"/>
      <c r="AI9" s="592"/>
    </row>
    <row r="10" spans="1:35" s="572" customFormat="1" ht="18.75">
      <c r="A10" s="592"/>
      <c r="B10" s="592"/>
      <c r="C10" s="592"/>
      <c r="D10" s="592"/>
      <c r="E10" s="592"/>
      <c r="F10" s="592"/>
      <c r="G10" s="592"/>
      <c r="H10" s="592"/>
      <c r="L10" s="554"/>
      <c r="M10" s="619" t="s">
        <v>501</v>
      </c>
      <c r="N10" s="668"/>
      <c r="O10" s="1248" t="str">
        <f>IF(IstPub_ch="",IF(IstPub="","",IstPub),IstPub_ch)</f>
        <v>Официальный сайт правовой информации Министерства юстиции РТ:  http//pravo.tatarstan.ru</v>
      </c>
      <c r="P10" s="1249"/>
      <c r="Q10" s="1249"/>
      <c r="R10" s="1249"/>
      <c r="S10" s="1249"/>
      <c r="T10" s="1250"/>
      <c r="U10" s="669"/>
      <c r="X10" s="592"/>
      <c r="Y10" s="592"/>
      <c r="Z10" s="592"/>
      <c r="AA10" s="592"/>
      <c r="AB10" s="592"/>
      <c r="AC10" s="592"/>
      <c r="AD10" s="592"/>
      <c r="AE10" s="592"/>
      <c r="AF10" s="592"/>
      <c r="AG10" s="592"/>
      <c r="AH10" s="592"/>
      <c r="AI10" s="592"/>
    </row>
    <row r="11" spans="1:35" s="572" customFormat="1" ht="11.25" hidden="1" customHeight="1">
      <c r="A11" s="592"/>
      <c r="B11" s="592"/>
      <c r="C11" s="592"/>
      <c r="D11" s="592"/>
      <c r="E11" s="592"/>
      <c r="F11" s="592"/>
      <c r="G11" s="592"/>
      <c r="H11" s="592"/>
      <c r="L11" s="1231"/>
      <c r="M11" s="1231"/>
      <c r="N11" s="568"/>
      <c r="O11" s="1251"/>
      <c r="P11" s="1251"/>
      <c r="Q11" s="1251"/>
      <c r="R11" s="1251"/>
      <c r="S11" s="1251"/>
      <c r="T11" s="1251"/>
      <c r="U11" s="590" t="s">
        <v>373</v>
      </c>
      <c r="X11" s="592"/>
      <c r="Y11" s="592"/>
      <c r="Z11" s="592"/>
      <c r="AA11" s="592"/>
      <c r="AB11" s="592"/>
      <c r="AC11" s="592"/>
      <c r="AD11" s="592"/>
      <c r="AE11" s="592"/>
      <c r="AF11" s="592"/>
      <c r="AG11" s="592"/>
      <c r="AH11" s="592"/>
      <c r="AI11" s="592"/>
    </row>
    <row r="12" spans="1:35">
      <c r="J12" s="531"/>
      <c r="K12" s="531"/>
      <c r="L12" s="526"/>
      <c r="M12" s="526"/>
      <c r="N12" s="526"/>
      <c r="O12" s="1252"/>
      <c r="P12" s="1252"/>
      <c r="Q12" s="1252"/>
      <c r="R12" s="1252"/>
      <c r="S12" s="1252"/>
      <c r="T12" s="1252"/>
      <c r="U12" s="1252"/>
    </row>
    <row r="13" spans="1:35" ht="14.25" customHeight="1">
      <c r="J13" s="531"/>
      <c r="K13" s="531"/>
      <c r="L13" s="1159" t="s">
        <v>454</v>
      </c>
      <c r="M13" s="1159"/>
      <c r="N13" s="1159"/>
      <c r="O13" s="1159"/>
      <c r="P13" s="1159"/>
      <c r="Q13" s="1159"/>
      <c r="R13" s="1159"/>
      <c r="S13" s="1159"/>
      <c r="T13" s="1159"/>
      <c r="U13" s="1159"/>
      <c r="V13" s="1159"/>
      <c r="W13" s="1159" t="s">
        <v>455</v>
      </c>
    </row>
    <row r="14" spans="1:35" ht="14.25" customHeight="1">
      <c r="J14" s="531"/>
      <c r="K14" s="531"/>
      <c r="L14" s="1214" t="s">
        <v>92</v>
      </c>
      <c r="M14" s="1214" t="s">
        <v>639</v>
      </c>
      <c r="N14" s="523"/>
      <c r="O14" s="1215" t="s">
        <v>641</v>
      </c>
      <c r="P14" s="1216"/>
      <c r="Q14" s="1216"/>
      <c r="R14" s="1216"/>
      <c r="S14" s="1216"/>
      <c r="T14" s="1217"/>
      <c r="U14" s="1225" t="s">
        <v>341</v>
      </c>
      <c r="V14" s="1211" t="s">
        <v>275</v>
      </c>
      <c r="W14" s="1159"/>
    </row>
    <row r="15" spans="1:35" ht="14.25" customHeight="1">
      <c r="J15" s="531"/>
      <c r="K15" s="531"/>
      <c r="L15" s="1214"/>
      <c r="M15" s="1214"/>
      <c r="N15" s="523"/>
      <c r="O15" s="1220" t="s">
        <v>621</v>
      </c>
      <c r="P15" s="1218"/>
      <c r="Q15" s="1219"/>
      <c r="R15" s="1223" t="s">
        <v>654</v>
      </c>
      <c r="S15" s="1223"/>
      <c r="T15" s="1224"/>
      <c r="U15" s="1226"/>
      <c r="V15" s="1212"/>
      <c r="W15" s="1159"/>
    </row>
    <row r="16" spans="1:35" ht="30" customHeight="1">
      <c r="J16" s="531"/>
      <c r="K16" s="531"/>
      <c r="L16" s="1214"/>
      <c r="M16" s="1214"/>
      <c r="N16" s="522"/>
      <c r="O16" s="1221"/>
      <c r="P16" s="537"/>
      <c r="Q16" s="537"/>
      <c r="R16" s="538" t="s">
        <v>274</v>
      </c>
      <c r="S16" s="1209" t="s">
        <v>273</v>
      </c>
      <c r="T16" s="1210"/>
      <c r="U16" s="1227"/>
      <c r="V16" s="1213"/>
      <c r="W16" s="1159"/>
    </row>
    <row r="17" spans="1:36">
      <c r="J17" s="531"/>
      <c r="K17" s="571">
        <v>1</v>
      </c>
      <c r="L17" s="649" t="s">
        <v>93</v>
      </c>
      <c r="M17" s="649" t="s">
        <v>49</v>
      </c>
      <c r="N17" s="670" t="s">
        <v>49</v>
      </c>
      <c r="O17" s="650">
        <f ca="1">OFFSET(O17,0,-1)+1</f>
        <v>3</v>
      </c>
      <c r="P17" s="651">
        <f ca="1">OFFSET(P17,0,-1)</f>
        <v>3</v>
      </c>
      <c r="Q17" s="651">
        <f ca="1">OFFSET(Q17,0,-1)</f>
        <v>3</v>
      </c>
      <c r="R17" s="650">
        <f ca="1">OFFSET(R17,0,-1)+1</f>
        <v>4</v>
      </c>
      <c r="S17" s="1232">
        <f ca="1">OFFSET(S17,0,-1)+1</f>
        <v>5</v>
      </c>
      <c r="T17" s="1232"/>
      <c r="U17" s="650">
        <f ca="1">OFFSET(U17,0,-2)+1</f>
        <v>6</v>
      </c>
      <c r="V17" s="651">
        <f ca="1">OFFSET(V17,0,-1)</f>
        <v>6</v>
      </c>
      <c r="W17" s="650">
        <f ca="1">OFFSET(W17,0,-1)+1</f>
        <v>7</v>
      </c>
    </row>
    <row r="18" spans="1:36" ht="22.5">
      <c r="A18" s="1233">
        <v>1</v>
      </c>
      <c r="B18" s="921"/>
      <c r="C18" s="921"/>
      <c r="D18" s="921"/>
      <c r="E18" s="922"/>
      <c r="F18" s="923"/>
      <c r="G18" s="921"/>
      <c r="H18" s="921"/>
      <c r="I18" s="924"/>
      <c r="J18" s="919"/>
      <c r="K18" s="928">
        <v>1</v>
      </c>
      <c r="L18" s="595" t="e">
        <f ca="1">mergeValue(A18)</f>
        <v>#NAME?</v>
      </c>
      <c r="M18" s="643" t="s">
        <v>20</v>
      </c>
      <c r="N18" s="582"/>
      <c r="O18" s="1245"/>
      <c r="P18" s="1245"/>
      <c r="Q18" s="1245"/>
      <c r="R18" s="1245"/>
      <c r="S18" s="1245"/>
      <c r="T18" s="1245"/>
      <c r="U18" s="1245"/>
      <c r="V18" s="1245"/>
      <c r="W18" s="632" t="s">
        <v>658</v>
      </c>
    </row>
    <row r="19" spans="1:36" ht="22.5">
      <c r="A19" s="1233"/>
      <c r="B19" s="1233">
        <v>1</v>
      </c>
      <c r="C19" s="921"/>
      <c r="D19" s="921"/>
      <c r="E19" s="923"/>
      <c r="F19" s="923"/>
      <c r="G19" s="921"/>
      <c r="H19" s="921"/>
      <c r="I19" s="918"/>
      <c r="J19" s="917"/>
      <c r="K19" s="928">
        <v>1</v>
      </c>
      <c r="L19" s="595" t="e">
        <f ca="1">mergeValue(A19) &amp;"."&amp; mergeValue(B19)</f>
        <v>#NAME?</v>
      </c>
      <c r="M19" s="548" t="s">
        <v>16</v>
      </c>
      <c r="N19" s="582"/>
      <c r="O19" s="1245"/>
      <c r="P19" s="1245"/>
      <c r="Q19" s="1245"/>
      <c r="R19" s="1245"/>
      <c r="S19" s="1245"/>
      <c r="T19" s="1245"/>
      <c r="U19" s="1245"/>
      <c r="V19" s="1245"/>
      <c r="W19" s="632" t="s">
        <v>477</v>
      </c>
    </row>
    <row r="20" spans="1:36" ht="22.5">
      <c r="A20" s="1233"/>
      <c r="B20" s="1233"/>
      <c r="C20" s="1233">
        <v>1</v>
      </c>
      <c r="D20" s="921"/>
      <c r="E20" s="923"/>
      <c r="F20" s="923"/>
      <c r="G20" s="921"/>
      <c r="H20" s="921"/>
      <c r="I20" s="925"/>
      <c r="J20" s="917"/>
      <c r="K20" s="928">
        <v>1</v>
      </c>
      <c r="L20" s="595" t="e">
        <f ca="1">mergeValue(A20) &amp;"."&amp; mergeValue(B20)&amp;"."&amp; mergeValue(C20)</f>
        <v>#NAME?</v>
      </c>
      <c r="M20" s="549" t="s">
        <v>7</v>
      </c>
      <c r="N20" s="582"/>
      <c r="O20" s="1245"/>
      <c r="P20" s="1245"/>
      <c r="Q20" s="1245"/>
      <c r="R20" s="1245"/>
      <c r="S20" s="1245"/>
      <c r="T20" s="1245"/>
      <c r="U20" s="1245"/>
      <c r="V20" s="1245"/>
      <c r="W20" s="632" t="s">
        <v>633</v>
      </c>
    </row>
    <row r="21" spans="1:36" ht="22.5">
      <c r="A21" s="1233"/>
      <c r="B21" s="1233"/>
      <c r="C21" s="1233"/>
      <c r="D21" s="1233">
        <v>1</v>
      </c>
      <c r="E21" s="923"/>
      <c r="F21" s="923"/>
      <c r="G21" s="921"/>
      <c r="H21" s="921"/>
      <c r="I21" s="1233">
        <v>1</v>
      </c>
      <c r="J21" s="917"/>
      <c r="K21" s="928">
        <v>1</v>
      </c>
      <c r="L21" s="595" t="e">
        <f ca="1">mergeValue(A21) &amp;"."&amp; mergeValue(B21)&amp;"."&amp; mergeValue(C21)&amp;"."&amp; mergeValue(D21)</f>
        <v>#NAME?</v>
      </c>
      <c r="M21" s="550" t="s">
        <v>22</v>
      </c>
      <c r="N21" s="582"/>
      <c r="O21" s="1245"/>
      <c r="P21" s="1245"/>
      <c r="Q21" s="1245"/>
      <c r="R21" s="1245"/>
      <c r="S21" s="1245"/>
      <c r="T21" s="1245"/>
      <c r="U21" s="1245"/>
      <c r="V21" s="1245"/>
      <c r="W21" s="632" t="s">
        <v>634</v>
      </c>
    </row>
    <row r="22" spans="1:36" ht="11.25" hidden="1" customHeight="1">
      <c r="A22" s="1233"/>
      <c r="B22" s="1233"/>
      <c r="C22" s="1233"/>
      <c r="D22" s="1233"/>
      <c r="E22" s="1233">
        <v>1</v>
      </c>
      <c r="F22" s="923"/>
      <c r="G22" s="921"/>
      <c r="H22" s="921"/>
      <c r="I22" s="1233"/>
      <c r="J22" s="923"/>
      <c r="K22" s="928">
        <v>1</v>
      </c>
      <c r="L22" s="595"/>
      <c r="M22" s="556"/>
      <c r="N22" s="583"/>
      <c r="O22" s="633"/>
      <c r="P22" s="633"/>
      <c r="Q22" s="633"/>
      <c r="R22" s="633"/>
      <c r="S22" s="633"/>
      <c r="T22" s="633"/>
      <c r="U22" s="595"/>
      <c r="V22" s="509"/>
      <c r="W22" s="561"/>
    </row>
    <row r="23" spans="1:36" ht="90">
      <c r="A23" s="1233"/>
      <c r="B23" s="1233"/>
      <c r="C23" s="1233"/>
      <c r="D23" s="1233"/>
      <c r="E23" s="1233"/>
      <c r="F23" s="1233">
        <v>1</v>
      </c>
      <c r="G23" s="921"/>
      <c r="H23" s="921"/>
      <c r="I23" s="1233"/>
      <c r="J23" s="1253"/>
      <c r="K23" s="928">
        <v>1</v>
      </c>
      <c r="L23" s="595" t="e">
        <f ca="1">mergeValue(A23) &amp;"."&amp; mergeValue(B23)&amp;"."&amp; mergeValue(C23)&amp;"."&amp; mergeValue(D23)&amp;"."&amp;  mergeValue(F23)</f>
        <v>#NAME?</v>
      </c>
      <c r="M23" s="556" t="s">
        <v>10</v>
      </c>
      <c r="N23" s="583"/>
      <c r="O23" s="1235"/>
      <c r="P23" s="1235"/>
      <c r="Q23" s="1235"/>
      <c r="R23" s="1235"/>
      <c r="S23" s="1235"/>
      <c r="T23" s="1235"/>
      <c r="U23" s="1235"/>
      <c r="V23" s="1235"/>
      <c r="W23" s="632" t="s">
        <v>635</v>
      </c>
      <c r="Y23" s="591" t="e">
        <f ca="1">strCheckUnique(Z23:Z26)</f>
        <v>#NAME?</v>
      </c>
      <c r="AA23" s="591"/>
    </row>
    <row r="24" spans="1:36" ht="189" customHeight="1">
      <c r="A24" s="1233"/>
      <c r="B24" s="1233"/>
      <c r="C24" s="1233"/>
      <c r="D24" s="1233"/>
      <c r="E24" s="1233"/>
      <c r="F24" s="1233"/>
      <c r="G24" s="921">
        <v>1</v>
      </c>
      <c r="H24" s="921"/>
      <c r="I24" s="1233"/>
      <c r="J24" s="1253"/>
      <c r="K24" s="920"/>
      <c r="L24" s="595" t="e">
        <f ca="1">mergeValue(A24) &amp;"."&amp; mergeValue(B24)&amp;"."&amp; mergeValue(C24)&amp;"."&amp; mergeValue(D24)&amp;"."&amp;  mergeValue(F24)&amp;"."&amp;  mergeValue(G24)</f>
        <v>#NAME?</v>
      </c>
      <c r="M24" s="1071"/>
      <c r="N24" s="588"/>
      <c r="O24" s="564"/>
      <c r="P24" s="564"/>
      <c r="Q24" s="564"/>
      <c r="R24" s="1243"/>
      <c r="S24" s="1229" t="s">
        <v>84</v>
      </c>
      <c r="T24" s="1243"/>
      <c r="U24" s="1229" t="s">
        <v>85</v>
      </c>
      <c r="V24" s="539"/>
      <c r="W24" s="1204" t="s">
        <v>659</v>
      </c>
      <c r="X24" s="587" t="e">
        <f ca="1">strCheckDate(O25:V25)</f>
        <v>#NAME?</v>
      </c>
      <c r="Y24" s="591"/>
      <c r="Z24" s="591" t="str">
        <f>IF(M24="","",M24 )</f>
        <v/>
      </c>
      <c r="AA24" s="591"/>
      <c r="AB24" s="591"/>
      <c r="AC24" s="591"/>
    </row>
    <row r="25" spans="1:36" ht="11.25" hidden="1" customHeight="1">
      <c r="A25" s="1233"/>
      <c r="B25" s="1233"/>
      <c r="C25" s="1233"/>
      <c r="D25" s="1233"/>
      <c r="E25" s="1233"/>
      <c r="F25" s="1233"/>
      <c r="G25" s="921"/>
      <c r="H25" s="921"/>
      <c r="I25" s="1233"/>
      <c r="J25" s="1253"/>
      <c r="K25" s="928">
        <v>1</v>
      </c>
      <c r="L25" s="602"/>
      <c r="M25" s="648"/>
      <c r="N25" s="588"/>
      <c r="O25" s="564"/>
      <c r="P25" s="564"/>
      <c r="Q25" s="586" t="str">
        <f>R24 &amp; "-" &amp; T24</f>
        <v>-</v>
      </c>
      <c r="R25" s="1243"/>
      <c r="S25" s="1229"/>
      <c r="T25" s="1243"/>
      <c r="U25" s="1229"/>
      <c r="V25" s="539"/>
      <c r="W25" s="1205"/>
      <c r="Y25" s="591"/>
      <c r="Z25" s="591"/>
      <c r="AA25" s="591"/>
      <c r="AB25" s="591"/>
      <c r="AC25" s="591"/>
    </row>
    <row r="26" spans="1:36" s="524" customFormat="1" ht="15" customHeight="1">
      <c r="A26" s="1233"/>
      <c r="B26" s="1233"/>
      <c r="C26" s="1233"/>
      <c r="D26" s="1233"/>
      <c r="E26" s="1233"/>
      <c r="F26" s="1233"/>
      <c r="G26" s="921"/>
      <c r="H26" s="921"/>
      <c r="I26" s="1233"/>
      <c r="J26" s="1253"/>
      <c r="K26" s="928">
        <v>1</v>
      </c>
      <c r="L26" s="540"/>
      <c r="M26" s="558" t="s">
        <v>25</v>
      </c>
      <c r="N26" s="553"/>
      <c r="O26" s="547"/>
      <c r="P26" s="547"/>
      <c r="Q26" s="547"/>
      <c r="R26" s="575"/>
      <c r="S26" s="566"/>
      <c r="T26" s="565"/>
      <c r="U26" s="553"/>
      <c r="V26" s="562"/>
      <c r="W26" s="1206"/>
      <c r="X26" s="589"/>
      <c r="Y26" s="589"/>
      <c r="Z26" s="589"/>
      <c r="AA26" s="589"/>
      <c r="AB26" s="589"/>
      <c r="AC26" s="589"/>
      <c r="AD26" s="589"/>
      <c r="AE26" s="589"/>
      <c r="AF26" s="589"/>
      <c r="AG26" s="589"/>
      <c r="AH26" s="589"/>
      <c r="AI26" s="589"/>
    </row>
    <row r="27" spans="1:36" s="524" customFormat="1" ht="15" customHeight="1">
      <c r="A27" s="1233"/>
      <c r="B27" s="1233"/>
      <c r="C27" s="1233"/>
      <c r="D27" s="1233"/>
      <c r="E27" s="1233"/>
      <c r="F27" s="923"/>
      <c r="G27" s="923"/>
      <c r="H27" s="921"/>
      <c r="I27" s="1233"/>
      <c r="J27" s="923"/>
      <c r="K27" s="927"/>
      <c r="L27" s="540"/>
      <c r="M27" s="553" t="s">
        <v>11</v>
      </c>
      <c r="N27" s="558"/>
      <c r="O27" s="558"/>
      <c r="P27" s="558"/>
      <c r="Q27" s="558"/>
      <c r="R27" s="558"/>
      <c r="S27" s="558"/>
      <c r="T27" s="558"/>
      <c r="U27" s="558"/>
      <c r="V27" s="558"/>
      <c r="W27" s="562"/>
      <c r="X27" s="589"/>
      <c r="Y27" s="589"/>
      <c r="Z27" s="589"/>
      <c r="AA27" s="589"/>
      <c r="AB27" s="589"/>
      <c r="AC27" s="589"/>
      <c r="AD27" s="589"/>
      <c r="AE27" s="589"/>
      <c r="AF27" s="589"/>
      <c r="AG27" s="589"/>
      <c r="AH27" s="589"/>
      <c r="AI27" s="589"/>
      <c r="AJ27" s="589"/>
    </row>
    <row r="28" spans="1:36" s="524" customFormat="1" ht="15" hidden="1" customHeight="1">
      <c r="A28" s="1233"/>
      <c r="B28" s="1233"/>
      <c r="C28" s="1233"/>
      <c r="D28" s="1233"/>
      <c r="E28" s="923"/>
      <c r="F28" s="923"/>
      <c r="G28" s="923"/>
      <c r="H28" s="921"/>
      <c r="I28" s="1233"/>
      <c r="J28" s="923"/>
      <c r="K28" s="927"/>
      <c r="L28" s="540"/>
      <c r="M28" s="553"/>
      <c r="N28" s="558"/>
      <c r="O28" s="558"/>
      <c r="P28" s="558"/>
      <c r="Q28" s="558"/>
      <c r="R28" s="558"/>
      <c r="S28" s="558"/>
      <c r="T28" s="558"/>
      <c r="U28" s="558"/>
      <c r="V28" s="558"/>
      <c r="W28" s="562"/>
      <c r="X28" s="589"/>
      <c r="Y28" s="589"/>
      <c r="Z28" s="589"/>
      <c r="AA28" s="589"/>
      <c r="AB28" s="589"/>
      <c r="AC28" s="589"/>
      <c r="AD28" s="589"/>
      <c r="AE28" s="589"/>
      <c r="AF28" s="589"/>
      <c r="AG28" s="589"/>
      <c r="AH28" s="589"/>
      <c r="AI28" s="589"/>
      <c r="AJ28" s="589"/>
    </row>
    <row r="29" spans="1:36" s="524" customFormat="1" ht="15" customHeight="1">
      <c r="A29" s="1233"/>
      <c r="B29" s="1233"/>
      <c r="C29" s="1233"/>
      <c r="D29" s="926"/>
      <c r="E29" s="926"/>
      <c r="F29" s="923"/>
      <c r="G29" s="921"/>
      <c r="H29" s="921"/>
      <c r="I29" s="919"/>
      <c r="J29" s="916"/>
      <c r="K29" s="928">
        <v>1</v>
      </c>
      <c r="L29" s="540"/>
      <c r="M29" s="552" t="s">
        <v>17</v>
      </c>
      <c r="N29" s="551"/>
      <c r="O29" s="547"/>
      <c r="P29" s="547"/>
      <c r="Q29" s="547"/>
      <c r="R29" s="575"/>
      <c r="S29" s="566"/>
      <c r="T29" s="565"/>
      <c r="U29" s="551"/>
      <c r="V29" s="566"/>
      <c r="W29" s="562"/>
      <c r="X29" s="589"/>
      <c r="Y29" s="589"/>
      <c r="Z29" s="589"/>
      <c r="AA29" s="589"/>
      <c r="AB29" s="589"/>
      <c r="AC29" s="589"/>
      <c r="AD29" s="589"/>
      <c r="AE29" s="589"/>
      <c r="AF29" s="589"/>
      <c r="AG29" s="589"/>
      <c r="AH29" s="589"/>
      <c r="AI29" s="589"/>
    </row>
    <row r="30" spans="1:36" s="524" customFormat="1" ht="15" customHeight="1">
      <c r="A30" s="1233"/>
      <c r="B30" s="1233"/>
      <c r="C30" s="926"/>
      <c r="D30" s="926"/>
      <c r="E30" s="926"/>
      <c r="F30" s="926"/>
      <c r="G30" s="921"/>
      <c r="H30" s="921"/>
      <c r="I30" s="929"/>
      <c r="J30" s="916"/>
      <c r="K30" s="928">
        <v>1</v>
      </c>
      <c r="L30" s="540"/>
      <c r="M30" s="551" t="s">
        <v>18</v>
      </c>
      <c r="N30" s="551"/>
      <c r="O30" s="547"/>
      <c r="P30" s="547"/>
      <c r="Q30" s="547"/>
      <c r="R30" s="575"/>
      <c r="S30" s="566"/>
      <c r="T30" s="565"/>
      <c r="U30" s="551"/>
      <c r="V30" s="566"/>
      <c r="W30" s="562"/>
      <c r="X30" s="589"/>
      <c r="Y30" s="589"/>
      <c r="Z30" s="589"/>
      <c r="AA30" s="589"/>
      <c r="AB30" s="589"/>
      <c r="AC30" s="589"/>
      <c r="AD30" s="589"/>
      <c r="AE30" s="589"/>
      <c r="AF30" s="589"/>
      <c r="AG30" s="589"/>
      <c r="AH30" s="589"/>
      <c r="AI30" s="589"/>
    </row>
    <row r="31" spans="1:36" s="524" customFormat="1" ht="15" customHeight="1">
      <c r="A31" s="1233"/>
      <c r="B31" s="926"/>
      <c r="C31" s="926"/>
      <c r="D31" s="926"/>
      <c r="E31" s="926"/>
      <c r="F31" s="926"/>
      <c r="G31" s="921"/>
      <c r="H31" s="921"/>
      <c r="I31" s="919"/>
      <c r="J31" s="916"/>
      <c r="K31" s="928">
        <v>1</v>
      </c>
      <c r="L31" s="540"/>
      <c r="M31" s="560" t="s">
        <v>19</v>
      </c>
      <c r="N31" s="551"/>
      <c r="O31" s="547"/>
      <c r="P31" s="547"/>
      <c r="Q31" s="547"/>
      <c r="R31" s="575"/>
      <c r="S31" s="566"/>
      <c r="T31" s="565"/>
      <c r="U31" s="551"/>
      <c r="V31" s="566"/>
      <c r="W31" s="562"/>
      <c r="X31" s="589"/>
      <c r="Y31" s="589"/>
      <c r="Z31" s="589"/>
      <c r="AA31" s="589"/>
      <c r="AB31" s="589"/>
      <c r="AC31" s="589"/>
      <c r="AD31" s="589"/>
      <c r="AE31" s="589"/>
      <c r="AF31" s="589"/>
      <c r="AG31" s="589"/>
      <c r="AH31" s="589"/>
      <c r="AI31" s="589"/>
    </row>
    <row r="32" spans="1:36" s="524" customFormat="1" ht="15" customHeight="1">
      <c r="A32" s="915"/>
      <c r="B32" s="915"/>
      <c r="C32" s="915"/>
      <c r="D32" s="915"/>
      <c r="E32" s="915"/>
      <c r="F32" s="915"/>
      <c r="G32" s="915"/>
      <c r="H32" s="915"/>
      <c r="I32" s="915"/>
      <c r="J32" s="915"/>
      <c r="K32" s="915"/>
      <c r="L32" s="494"/>
      <c r="M32" s="567" t="s">
        <v>309</v>
      </c>
      <c r="N32" s="551"/>
      <c r="O32" s="547"/>
      <c r="P32" s="547"/>
      <c r="Q32" s="547"/>
      <c r="R32" s="575"/>
      <c r="S32" s="566"/>
      <c r="T32" s="565"/>
      <c r="U32" s="551"/>
      <c r="V32" s="566"/>
      <c r="W32" s="562"/>
      <c r="X32" s="589"/>
      <c r="Y32" s="589"/>
      <c r="Z32" s="589"/>
      <c r="AA32" s="589"/>
      <c r="AB32" s="589"/>
      <c r="AC32" s="589"/>
      <c r="AD32" s="589"/>
      <c r="AE32" s="589"/>
      <c r="AF32" s="589"/>
      <c r="AG32" s="589"/>
      <c r="AH32" s="589"/>
      <c r="AI32" s="589"/>
    </row>
    <row r="33" spans="12:23" ht="3" customHeight="1">
      <c r="L33" s="487"/>
      <c r="M33" s="487"/>
      <c r="N33" s="487"/>
      <c r="O33" s="487"/>
      <c r="P33" s="487"/>
      <c r="Q33" s="487"/>
      <c r="R33" s="487"/>
      <c r="S33" s="487"/>
      <c r="T33" s="487"/>
      <c r="U33" s="487"/>
    </row>
    <row r="34" spans="12:23" ht="106.5" customHeight="1">
      <c r="L34" s="1">
        <v>1</v>
      </c>
      <c r="M34" s="1197" t="s">
        <v>660</v>
      </c>
      <c r="N34" s="1197"/>
      <c r="O34" s="1197"/>
      <c r="P34" s="1197"/>
      <c r="Q34" s="1197"/>
      <c r="R34" s="1197"/>
      <c r="S34" s="1197"/>
      <c r="T34" s="1197"/>
      <c r="U34" s="1197"/>
      <c r="V34" s="1197"/>
      <c r="W34" s="1197"/>
    </row>
  </sheetData>
  <sheetProtection password="FA9C" sheet="1" objects="1" scenarios="1" formatColumns="0" formatRows="0"/>
  <dataConsolidate leftLabels="1"/>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69</v>
      </c>
    </row>
    <row r="2" spans="1:20" ht="22.5">
      <c r="F2" s="1198" t="s">
        <v>491</v>
      </c>
      <c r="G2" s="1199"/>
      <c r="H2" s="1200"/>
      <c r="I2" s="642"/>
    </row>
    <row r="3" spans="1:20" ht="3" customHeight="1"/>
    <row r="4" spans="1:20" s="572" customFormat="1" ht="11.25">
      <c r="A4" s="592"/>
      <c r="B4" s="592"/>
      <c r="C4" s="592"/>
      <c r="D4" s="592"/>
      <c r="F4" s="1159" t="s">
        <v>454</v>
      </c>
      <c r="G4" s="1159"/>
      <c r="H4" s="1159"/>
      <c r="I4" s="1201"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1"/>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22.12.2020</v>
      </c>
      <c r="I7" s="583" t="s">
        <v>493</v>
      </c>
      <c r="J7" s="617"/>
      <c r="K7" s="592"/>
      <c r="L7" s="592"/>
      <c r="M7" s="592"/>
      <c r="N7" s="592"/>
      <c r="O7" s="592"/>
      <c r="P7" s="592"/>
      <c r="Q7" s="592"/>
      <c r="R7" s="592"/>
      <c r="S7" s="592"/>
      <c r="T7" s="592"/>
    </row>
    <row r="8" spans="1:20" s="572" customFormat="1" ht="45">
      <c r="A8" s="1202">
        <v>1</v>
      </c>
      <c r="B8" s="592"/>
      <c r="C8" s="592"/>
      <c r="D8" s="592"/>
      <c r="F8" s="618" t="e">
        <f ca="1">"2." &amp;mergeValue(A8)</f>
        <v>#NAME?</v>
      </c>
      <c r="G8" s="634" t="s">
        <v>494</v>
      </c>
      <c r="H8" s="606"/>
      <c r="I8" s="583" t="s">
        <v>590</v>
      </c>
      <c r="J8" s="617"/>
      <c r="K8" s="592"/>
      <c r="L8" s="592"/>
      <c r="M8" s="592"/>
      <c r="N8" s="592"/>
      <c r="O8" s="592"/>
      <c r="P8" s="592"/>
      <c r="Q8" s="592"/>
      <c r="R8" s="592"/>
      <c r="S8" s="592"/>
      <c r="T8" s="592"/>
    </row>
    <row r="9" spans="1:20" s="572" customFormat="1" ht="22.5">
      <c r="A9" s="1202"/>
      <c r="B9" s="592"/>
      <c r="C9" s="592"/>
      <c r="D9" s="592"/>
      <c r="F9" s="618" t="e">
        <f ca="1">"3." &amp;mergeValue(A9)</f>
        <v>#NAME?</v>
      </c>
      <c r="G9" s="634" t="s">
        <v>495</v>
      </c>
      <c r="H9" s="606"/>
      <c r="I9" s="583" t="s">
        <v>588</v>
      </c>
      <c r="J9" s="617"/>
      <c r="K9" s="592"/>
      <c r="L9" s="592"/>
      <c r="M9" s="592"/>
      <c r="N9" s="592"/>
      <c r="O9" s="592"/>
      <c r="P9" s="592"/>
      <c r="Q9" s="592"/>
      <c r="R9" s="592"/>
      <c r="S9" s="592"/>
      <c r="T9" s="592"/>
    </row>
    <row r="10" spans="1:20" s="572" customFormat="1" ht="22.5">
      <c r="A10" s="1202"/>
      <c r="B10" s="592"/>
      <c r="C10" s="592"/>
      <c r="D10" s="592"/>
      <c r="F10" s="618" t="e">
        <f ca="1">"4."&amp;mergeValue(A10)</f>
        <v>#NAME?</v>
      </c>
      <c r="G10" s="634" t="s">
        <v>496</v>
      </c>
      <c r="H10" s="607" t="s">
        <v>458</v>
      </c>
      <c r="I10" s="583"/>
      <c r="J10" s="617"/>
      <c r="K10" s="592"/>
      <c r="L10" s="592"/>
      <c r="M10" s="592"/>
      <c r="N10" s="592"/>
      <c r="O10" s="592"/>
      <c r="P10" s="592"/>
      <c r="Q10" s="592"/>
      <c r="R10" s="592"/>
      <c r="S10" s="592"/>
      <c r="T10" s="592"/>
    </row>
    <row r="11" spans="1:20" s="572" customFormat="1" ht="18.75">
      <c r="A11" s="1202"/>
      <c r="B11" s="1202">
        <v>1</v>
      </c>
      <c r="C11" s="625"/>
      <c r="D11" s="625"/>
      <c r="F11" s="618" t="e">
        <f ca="1">"4."&amp;mergeValue(A11) &amp;"."&amp;mergeValue(B11)</f>
        <v>#NAME?</v>
      </c>
      <c r="G11" s="613" t="s">
        <v>592</v>
      </c>
      <c r="H11" s="606" t="str">
        <f>IF(region_name="","",region_name)</f>
        <v>Республика Татарстан</v>
      </c>
      <c r="I11" s="583" t="s">
        <v>499</v>
      </c>
      <c r="J11" s="617"/>
      <c r="K11" s="592"/>
      <c r="L11" s="592"/>
      <c r="M11" s="592"/>
      <c r="N11" s="592"/>
      <c r="O11" s="592"/>
      <c r="P11" s="592"/>
      <c r="Q11" s="592"/>
      <c r="R11" s="592"/>
      <c r="S11" s="592"/>
      <c r="T11" s="592"/>
    </row>
    <row r="12" spans="1:20" s="572" customFormat="1" ht="22.5">
      <c r="A12" s="1202"/>
      <c r="B12" s="1202"/>
      <c r="C12" s="1202">
        <v>1</v>
      </c>
      <c r="D12" s="625"/>
      <c r="F12" s="618" t="e">
        <f ca="1">"4."&amp;mergeValue(A12) &amp;"."&amp;mergeValue(B12)&amp;"."&amp;mergeValue(C12)</f>
        <v>#NAME?</v>
      </c>
      <c r="G12" s="624" t="s">
        <v>497</v>
      </c>
      <c r="H12" s="606"/>
      <c r="I12" s="583" t="s">
        <v>500</v>
      </c>
      <c r="J12" s="617"/>
      <c r="K12" s="592"/>
      <c r="L12" s="592"/>
      <c r="M12" s="592"/>
      <c r="N12" s="592"/>
      <c r="O12" s="592"/>
      <c r="P12" s="592"/>
      <c r="Q12" s="592"/>
      <c r="R12" s="592"/>
      <c r="S12" s="592"/>
      <c r="T12" s="592"/>
    </row>
    <row r="13" spans="1:20" s="572" customFormat="1" ht="39" customHeight="1">
      <c r="A13" s="1202"/>
      <c r="B13" s="1202"/>
      <c r="C13" s="1202"/>
      <c r="D13" s="625">
        <v>1</v>
      </c>
      <c r="F13" s="618" t="e">
        <f ca="1">"4."&amp;mergeValue(A13) &amp;"."&amp;mergeValue(B13)&amp;"."&amp;mergeValue(C13)&amp;"."&amp;mergeValue(D13)</f>
        <v>#NAME?</v>
      </c>
      <c r="G13" s="635" t="s">
        <v>498</v>
      </c>
      <c r="H13" s="606"/>
      <c r="I13" s="1203" t="s">
        <v>591</v>
      </c>
      <c r="J13" s="617"/>
      <c r="K13" s="592"/>
      <c r="L13" s="592"/>
      <c r="M13" s="592"/>
      <c r="N13" s="592"/>
      <c r="O13" s="592"/>
      <c r="P13" s="592"/>
      <c r="Q13" s="592"/>
      <c r="R13" s="592"/>
      <c r="S13" s="592"/>
      <c r="T13" s="592"/>
    </row>
    <row r="14" spans="1:20" s="572" customFormat="1" ht="18.75">
      <c r="A14" s="1202"/>
      <c r="B14" s="1202"/>
      <c r="C14" s="1202"/>
      <c r="D14" s="625"/>
      <c r="F14" s="621"/>
      <c r="G14" s="552" t="s">
        <v>4</v>
      </c>
      <c r="H14" s="626"/>
      <c r="I14" s="1203"/>
      <c r="J14" s="617"/>
      <c r="K14" s="592"/>
      <c r="L14" s="592"/>
      <c r="M14" s="592"/>
      <c r="N14" s="592"/>
      <c r="O14" s="592"/>
      <c r="P14" s="592"/>
      <c r="Q14" s="592"/>
      <c r="R14" s="592"/>
      <c r="S14" s="592"/>
      <c r="T14" s="592"/>
    </row>
    <row r="15" spans="1:20" s="572" customFormat="1" ht="18.75">
      <c r="A15" s="1202"/>
      <c r="B15" s="1202"/>
      <c r="C15" s="625"/>
      <c r="D15" s="625"/>
      <c r="F15" s="636"/>
      <c r="G15" s="579" t="s">
        <v>403</v>
      </c>
      <c r="H15" s="637"/>
      <c r="I15" s="638"/>
      <c r="J15" s="617"/>
      <c r="K15" s="592"/>
      <c r="L15" s="592"/>
      <c r="M15" s="592"/>
      <c r="N15" s="592"/>
      <c r="O15" s="592"/>
      <c r="P15" s="592"/>
      <c r="Q15" s="592"/>
      <c r="R15" s="592"/>
      <c r="S15" s="592"/>
      <c r="T15" s="592"/>
    </row>
    <row r="16" spans="1:20" s="572" customFormat="1" ht="18.75">
      <c r="A16" s="1202"/>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7" t="s">
        <v>593</v>
      </c>
      <c r="H19" s="1197"/>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8" hidden="1" customWidth="1"/>
    <col min="7" max="8" width="9.140625" style="485" hidden="1" customWidth="1"/>
    <col min="9" max="9" width="3.7109375" style="485" customWidth="1"/>
    <col min="10" max="11" width="3.7109375" style="484" customWidth="1"/>
    <col min="12" max="12" width="12.7109375" style="478" customWidth="1"/>
    <col min="13" max="13" width="44.7109375" style="478" customWidth="1"/>
    <col min="14" max="14" width="2.140625"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26" width="10.5703125" style="502"/>
    <col min="27" max="27" width="10.140625" style="502" customWidth="1"/>
    <col min="28"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2" width="10.5703125" style="478"/>
    <col min="283" max="283" width="10.140625" style="478" customWidth="1"/>
    <col min="284"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8" width="10.5703125" style="478"/>
    <col min="539" max="539" width="10.140625" style="478" customWidth="1"/>
    <col min="540"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4" width="10.5703125" style="478"/>
    <col min="795" max="795" width="10.140625" style="478" customWidth="1"/>
    <col min="796"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50" width="10.5703125" style="478"/>
    <col min="1051" max="1051" width="10.140625" style="478" customWidth="1"/>
    <col min="1052"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6" width="10.5703125" style="478"/>
    <col min="1307" max="1307" width="10.140625" style="478" customWidth="1"/>
    <col min="1308"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2" width="10.5703125" style="478"/>
    <col min="1563" max="1563" width="10.140625" style="478" customWidth="1"/>
    <col min="1564"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8" width="10.5703125" style="478"/>
    <col min="1819" max="1819" width="10.140625" style="478" customWidth="1"/>
    <col min="1820"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4" width="10.5703125" style="478"/>
    <col min="2075" max="2075" width="10.140625" style="478" customWidth="1"/>
    <col min="2076"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30" width="10.5703125" style="478"/>
    <col min="2331" max="2331" width="10.140625" style="478" customWidth="1"/>
    <col min="2332"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6" width="10.5703125" style="478"/>
    <col min="2587" max="2587" width="10.140625" style="478" customWidth="1"/>
    <col min="2588"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2" width="10.5703125" style="478"/>
    <col min="2843" max="2843" width="10.140625" style="478" customWidth="1"/>
    <col min="2844"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8" width="10.5703125" style="478"/>
    <col min="3099" max="3099" width="10.140625" style="478" customWidth="1"/>
    <col min="3100"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4" width="10.5703125" style="478"/>
    <col min="3355" max="3355" width="10.140625" style="478" customWidth="1"/>
    <col min="3356"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10" width="10.5703125" style="478"/>
    <col min="3611" max="3611" width="10.140625" style="478" customWidth="1"/>
    <col min="3612"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6" width="10.5703125" style="478"/>
    <col min="3867" max="3867" width="10.140625" style="478" customWidth="1"/>
    <col min="3868"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2" width="10.5703125" style="478"/>
    <col min="4123" max="4123" width="10.140625" style="478" customWidth="1"/>
    <col min="4124"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8" width="10.5703125" style="478"/>
    <col min="4379" max="4379" width="10.140625" style="478" customWidth="1"/>
    <col min="4380"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4" width="10.5703125" style="478"/>
    <col min="4635" max="4635" width="10.140625" style="478" customWidth="1"/>
    <col min="4636"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90" width="10.5703125" style="478"/>
    <col min="4891" max="4891" width="10.140625" style="478" customWidth="1"/>
    <col min="4892"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6" width="10.5703125" style="478"/>
    <col min="5147" max="5147" width="10.140625" style="478" customWidth="1"/>
    <col min="5148"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2" width="10.5703125" style="478"/>
    <col min="5403" max="5403" width="10.140625" style="478" customWidth="1"/>
    <col min="5404"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8" width="10.5703125" style="478"/>
    <col min="5659" max="5659" width="10.140625" style="478" customWidth="1"/>
    <col min="5660"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4" width="10.5703125" style="478"/>
    <col min="5915" max="5915" width="10.140625" style="478" customWidth="1"/>
    <col min="5916"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70" width="10.5703125" style="478"/>
    <col min="6171" max="6171" width="10.140625" style="478" customWidth="1"/>
    <col min="6172"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6" width="10.5703125" style="478"/>
    <col min="6427" max="6427" width="10.140625" style="478" customWidth="1"/>
    <col min="6428"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2" width="10.5703125" style="478"/>
    <col min="6683" max="6683" width="10.140625" style="478" customWidth="1"/>
    <col min="6684"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8" width="10.5703125" style="478"/>
    <col min="6939" max="6939" width="10.140625" style="478" customWidth="1"/>
    <col min="6940"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4" width="10.5703125" style="478"/>
    <col min="7195" max="7195" width="10.140625" style="478" customWidth="1"/>
    <col min="7196"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50" width="10.5703125" style="478"/>
    <col min="7451" max="7451" width="10.140625" style="478" customWidth="1"/>
    <col min="7452"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6" width="10.5703125" style="478"/>
    <col min="7707" max="7707" width="10.140625" style="478" customWidth="1"/>
    <col min="7708"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2" width="10.5703125" style="478"/>
    <col min="7963" max="7963" width="10.140625" style="478" customWidth="1"/>
    <col min="7964"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8" width="10.5703125" style="478"/>
    <col min="8219" max="8219" width="10.140625" style="478" customWidth="1"/>
    <col min="8220"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4" width="10.5703125" style="478"/>
    <col min="8475" max="8475" width="10.140625" style="478" customWidth="1"/>
    <col min="8476"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30" width="10.5703125" style="478"/>
    <col min="8731" max="8731" width="10.140625" style="478" customWidth="1"/>
    <col min="8732"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6" width="10.5703125" style="478"/>
    <col min="8987" max="8987" width="10.140625" style="478" customWidth="1"/>
    <col min="8988"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2" width="10.5703125" style="478"/>
    <col min="9243" max="9243" width="10.140625" style="478" customWidth="1"/>
    <col min="9244"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8" width="10.5703125" style="478"/>
    <col min="9499" max="9499" width="10.140625" style="478" customWidth="1"/>
    <col min="9500"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4" width="10.5703125" style="478"/>
    <col min="9755" max="9755" width="10.140625" style="478" customWidth="1"/>
    <col min="9756"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10" width="10.5703125" style="478"/>
    <col min="10011" max="10011" width="10.140625" style="478" customWidth="1"/>
    <col min="10012"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6" width="10.5703125" style="478"/>
    <col min="10267" max="10267" width="10.140625" style="478" customWidth="1"/>
    <col min="10268"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2" width="10.5703125" style="478"/>
    <col min="10523" max="10523" width="10.140625" style="478" customWidth="1"/>
    <col min="10524"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8" width="10.5703125" style="478"/>
    <col min="10779" max="10779" width="10.140625" style="478" customWidth="1"/>
    <col min="10780"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4" width="10.5703125" style="478"/>
    <col min="11035" max="11035" width="10.140625" style="478" customWidth="1"/>
    <col min="11036"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90" width="10.5703125" style="478"/>
    <col min="11291" max="11291" width="10.140625" style="478" customWidth="1"/>
    <col min="11292"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6" width="10.5703125" style="478"/>
    <col min="11547" max="11547" width="10.140625" style="478" customWidth="1"/>
    <col min="11548"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2" width="10.5703125" style="478"/>
    <col min="11803" max="11803" width="10.140625" style="478" customWidth="1"/>
    <col min="11804"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8" width="10.5703125" style="478"/>
    <col min="12059" max="12059" width="10.140625" style="478" customWidth="1"/>
    <col min="12060"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4" width="10.5703125" style="478"/>
    <col min="12315" max="12315" width="10.140625" style="478" customWidth="1"/>
    <col min="12316"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70" width="10.5703125" style="478"/>
    <col min="12571" max="12571" width="10.140625" style="478" customWidth="1"/>
    <col min="12572"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6" width="10.5703125" style="478"/>
    <col min="12827" max="12827" width="10.140625" style="478" customWidth="1"/>
    <col min="12828"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2" width="10.5703125" style="478"/>
    <col min="13083" max="13083" width="10.140625" style="478" customWidth="1"/>
    <col min="13084"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8" width="10.5703125" style="478"/>
    <col min="13339" max="13339" width="10.140625" style="478" customWidth="1"/>
    <col min="13340"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4" width="10.5703125" style="478"/>
    <col min="13595" max="13595" width="10.140625" style="478" customWidth="1"/>
    <col min="13596"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50" width="10.5703125" style="478"/>
    <col min="13851" max="13851" width="10.140625" style="478" customWidth="1"/>
    <col min="13852"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6" width="10.5703125" style="478"/>
    <col min="14107" max="14107" width="10.140625" style="478" customWidth="1"/>
    <col min="14108"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2" width="10.5703125" style="478"/>
    <col min="14363" max="14363" width="10.140625" style="478" customWidth="1"/>
    <col min="14364"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8" width="10.5703125" style="478"/>
    <col min="14619" max="14619" width="10.140625" style="478" customWidth="1"/>
    <col min="14620"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4" width="10.5703125" style="478"/>
    <col min="14875" max="14875" width="10.140625" style="478" customWidth="1"/>
    <col min="14876"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30" width="10.5703125" style="478"/>
    <col min="15131" max="15131" width="10.140625" style="478" customWidth="1"/>
    <col min="15132"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6" width="10.5703125" style="478"/>
    <col min="15387" max="15387" width="10.140625" style="478" customWidth="1"/>
    <col min="15388"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2" width="10.5703125" style="478"/>
    <col min="15643" max="15643" width="10.140625" style="478" customWidth="1"/>
    <col min="15644"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8" width="10.5703125" style="478"/>
    <col min="15899" max="15899" width="10.140625" style="478" customWidth="1"/>
    <col min="15900"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4" width="10.5703125" style="478"/>
    <col min="16155" max="16155" width="10.140625" style="478" customWidth="1"/>
    <col min="16156" max="16384" width="10.5703125" style="478"/>
  </cols>
  <sheetData>
    <row r="1" spans="7:34" hidden="1"/>
    <row r="2" spans="7:34" hidden="1"/>
    <row r="3" spans="7:34" hidden="1"/>
    <row r="4" spans="7:34" ht="3" customHeight="1">
      <c r="J4" s="483"/>
      <c r="K4" s="483"/>
      <c r="L4" s="479"/>
      <c r="M4" s="479"/>
      <c r="N4" s="479"/>
      <c r="O4" s="486"/>
      <c r="P4" s="486"/>
      <c r="Q4" s="486"/>
      <c r="R4" s="486"/>
      <c r="S4" s="486"/>
      <c r="T4" s="486"/>
      <c r="U4" s="479"/>
    </row>
    <row r="5" spans="7:34" ht="22.5" customHeight="1">
      <c r="J5" s="483"/>
      <c r="K5" s="483"/>
      <c r="L5" s="1230" t="s">
        <v>657</v>
      </c>
      <c r="M5" s="1230"/>
      <c r="N5" s="1230"/>
      <c r="O5" s="1230"/>
      <c r="P5" s="1230"/>
      <c r="Q5" s="1230"/>
      <c r="R5" s="1230"/>
      <c r="S5" s="1230"/>
      <c r="T5" s="1230"/>
      <c r="U5" s="499"/>
    </row>
    <row r="6" spans="7:34" ht="3" customHeight="1">
      <c r="J6" s="483"/>
      <c r="K6" s="483"/>
      <c r="L6" s="479"/>
      <c r="M6" s="479"/>
      <c r="N6" s="479"/>
      <c r="O6" s="482"/>
      <c r="P6" s="482"/>
      <c r="Q6" s="482"/>
      <c r="R6" s="482"/>
      <c r="S6" s="482"/>
      <c r="T6" s="482"/>
      <c r="U6" s="479"/>
    </row>
    <row r="7" spans="7:34" s="525" customFormat="1" ht="22.5">
      <c r="G7" s="533"/>
      <c r="H7" s="533"/>
      <c r="I7" s="533"/>
      <c r="J7" s="531"/>
      <c r="K7" s="531"/>
      <c r="L7" s="526"/>
      <c r="M7" s="619" t="s">
        <v>502</v>
      </c>
      <c r="N7" s="668"/>
      <c r="O7" s="1248" t="str">
        <f>IF(NameOrPr_ch="",IF(NameOrPr="","",NameOrPr),NameOrPr_ch)</f>
        <v>Государственный комитет Республики Татарстан по тарифам</v>
      </c>
      <c r="P7" s="1249"/>
      <c r="Q7" s="1249"/>
      <c r="R7" s="1249"/>
      <c r="S7" s="1249"/>
      <c r="T7" s="1250"/>
      <c r="U7" s="671"/>
      <c r="X7" s="587"/>
      <c r="Y7" s="587"/>
      <c r="Z7" s="587"/>
      <c r="AA7" s="587"/>
      <c r="AB7" s="587"/>
      <c r="AC7" s="587"/>
      <c r="AD7" s="587"/>
      <c r="AE7" s="587"/>
      <c r="AF7" s="587"/>
      <c r="AG7" s="587"/>
      <c r="AH7" s="587"/>
    </row>
    <row r="8" spans="7:34" s="493" customFormat="1" ht="18.75">
      <c r="G8" s="492"/>
      <c r="H8" s="492"/>
      <c r="L8" s="501"/>
      <c r="M8" s="619" t="s">
        <v>596</v>
      </c>
      <c r="N8" s="668"/>
      <c r="O8" s="1248" t="str">
        <f>IF(datePr_ch="",IF(datePr="","",datePr),datePr_ch)</f>
        <v>15.12.2020</v>
      </c>
      <c r="P8" s="1249"/>
      <c r="Q8" s="1249"/>
      <c r="R8" s="1249"/>
      <c r="S8" s="1249"/>
      <c r="T8" s="1250"/>
      <c r="U8" s="669"/>
      <c r="X8" s="507"/>
      <c r="Y8" s="507"/>
      <c r="Z8" s="507"/>
      <c r="AA8" s="507"/>
      <c r="AB8" s="507"/>
      <c r="AC8" s="507"/>
      <c r="AD8" s="507"/>
      <c r="AE8" s="507"/>
      <c r="AF8" s="507"/>
      <c r="AG8" s="507"/>
      <c r="AH8" s="507"/>
    </row>
    <row r="9" spans="7:34" s="493" customFormat="1" ht="18.75">
      <c r="G9" s="492"/>
      <c r="H9" s="492"/>
      <c r="L9" s="554"/>
      <c r="M9" s="619" t="s">
        <v>595</v>
      </c>
      <c r="N9" s="668"/>
      <c r="O9" s="1248" t="str">
        <f>IF(numberPr_ch="",IF(numberPr="","",numberPr),numberPr_ch)</f>
        <v>434-126/тп-2020</v>
      </c>
      <c r="P9" s="1249"/>
      <c r="Q9" s="1249"/>
      <c r="R9" s="1249"/>
      <c r="S9" s="1249"/>
      <c r="T9" s="1250"/>
      <c r="U9" s="669"/>
      <c r="X9" s="507"/>
      <c r="Y9" s="507"/>
      <c r="Z9" s="507"/>
      <c r="AA9" s="507"/>
      <c r="AB9" s="507"/>
      <c r="AC9" s="507"/>
      <c r="AD9" s="507"/>
      <c r="AE9" s="507"/>
      <c r="AF9" s="507"/>
      <c r="AG9" s="507"/>
      <c r="AH9" s="507"/>
    </row>
    <row r="10" spans="7:34" s="493" customFormat="1" ht="18.75">
      <c r="G10" s="492"/>
      <c r="H10" s="492"/>
      <c r="L10" s="554"/>
      <c r="M10" s="619" t="s">
        <v>501</v>
      </c>
      <c r="N10" s="668"/>
      <c r="O10" s="1248" t="str">
        <f>IF(IstPub_ch="",IF(IstPub="","",IstPub),IstPub_ch)</f>
        <v>Официальный сайт правовой информации Министерства юстиции РТ:  http//pravo.tatarstan.ru</v>
      </c>
      <c r="P10" s="1249"/>
      <c r="Q10" s="1249"/>
      <c r="R10" s="1249"/>
      <c r="S10" s="1249"/>
      <c r="T10" s="1250"/>
      <c r="U10" s="669"/>
      <c r="X10" s="507"/>
      <c r="Y10" s="507"/>
      <c r="Z10" s="507"/>
      <c r="AA10" s="507"/>
      <c r="AB10" s="507"/>
      <c r="AC10" s="507"/>
      <c r="AD10" s="507"/>
      <c r="AE10" s="507"/>
      <c r="AF10" s="507"/>
      <c r="AG10" s="507"/>
      <c r="AH10" s="507"/>
    </row>
    <row r="11" spans="7:34" s="493" customFormat="1" ht="11.25" hidden="1">
      <c r="G11" s="492"/>
      <c r="H11" s="492"/>
      <c r="L11" s="1231"/>
      <c r="M11" s="1231"/>
      <c r="N11" s="490"/>
      <c r="O11" s="1254"/>
      <c r="P11" s="1254"/>
      <c r="Q11" s="1254"/>
      <c r="R11" s="1254"/>
      <c r="S11" s="1254"/>
      <c r="T11" s="1254"/>
      <c r="U11" s="505" t="s">
        <v>373</v>
      </c>
      <c r="X11" s="507"/>
      <c r="Y11" s="507"/>
      <c r="Z11" s="507"/>
      <c r="AA11" s="507"/>
      <c r="AB11" s="507"/>
      <c r="AC11" s="507"/>
      <c r="AD11" s="507"/>
      <c r="AE11" s="507"/>
      <c r="AF11" s="507"/>
      <c r="AG11" s="507"/>
      <c r="AH11" s="507"/>
    </row>
    <row r="12" spans="7:34">
      <c r="J12" s="483"/>
      <c r="K12" s="483"/>
      <c r="L12" s="479"/>
      <c r="M12" s="479"/>
      <c r="N12" s="479"/>
      <c r="O12" s="1252"/>
      <c r="P12" s="1252"/>
      <c r="Q12" s="1252"/>
      <c r="R12" s="1252"/>
      <c r="S12" s="1252"/>
      <c r="T12" s="1252"/>
      <c r="U12" s="1252"/>
    </row>
    <row r="13" spans="7:34">
      <c r="J13" s="483"/>
      <c r="K13" s="483"/>
      <c r="L13" s="1159" t="s">
        <v>454</v>
      </c>
      <c r="M13" s="1159"/>
      <c r="N13" s="1159"/>
      <c r="O13" s="1159"/>
      <c r="P13" s="1159"/>
      <c r="Q13" s="1159"/>
      <c r="R13" s="1159"/>
      <c r="S13" s="1159"/>
      <c r="T13" s="1159"/>
      <c r="U13" s="1159"/>
      <c r="V13" s="1159"/>
      <c r="W13" s="1159" t="s">
        <v>455</v>
      </c>
    </row>
    <row r="14" spans="7:34" ht="14.25" customHeight="1">
      <c r="J14" s="483"/>
      <c r="K14" s="483"/>
      <c r="L14" s="1214" t="s">
        <v>92</v>
      </c>
      <c r="M14" s="1214" t="s">
        <v>639</v>
      </c>
      <c r="N14" s="523"/>
      <c r="O14" s="1215" t="s">
        <v>641</v>
      </c>
      <c r="P14" s="1216"/>
      <c r="Q14" s="1216"/>
      <c r="R14" s="1216"/>
      <c r="S14" s="1216"/>
      <c r="T14" s="1217"/>
      <c r="U14" s="1225" t="s">
        <v>341</v>
      </c>
      <c r="V14" s="1211" t="s">
        <v>275</v>
      </c>
      <c r="W14" s="1159"/>
    </row>
    <row r="15" spans="7:34" s="525" customFormat="1" ht="14.25" customHeight="1">
      <c r="G15" s="533"/>
      <c r="H15" s="533"/>
      <c r="I15" s="533"/>
      <c r="J15" s="531"/>
      <c r="K15" s="531"/>
      <c r="L15" s="1214"/>
      <c r="M15" s="1214"/>
      <c r="N15" s="523"/>
      <c r="O15" s="1220" t="s">
        <v>605</v>
      </c>
      <c r="P15" s="1218" t="s">
        <v>271</v>
      </c>
      <c r="Q15" s="1219"/>
      <c r="R15" s="1223" t="s">
        <v>654</v>
      </c>
      <c r="S15" s="1223"/>
      <c r="T15" s="1224"/>
      <c r="U15" s="1226"/>
      <c r="V15" s="1212"/>
      <c r="W15" s="1159"/>
      <c r="X15" s="587"/>
      <c r="Y15" s="587"/>
      <c r="Z15" s="587"/>
      <c r="AA15" s="587"/>
      <c r="AB15" s="587"/>
      <c r="AC15" s="587"/>
      <c r="AD15" s="587"/>
      <c r="AE15" s="587"/>
      <c r="AF15" s="587"/>
      <c r="AG15" s="587"/>
      <c r="AH15" s="587"/>
    </row>
    <row r="16" spans="7:34" ht="33.75">
      <c r="J16" s="483"/>
      <c r="K16" s="483"/>
      <c r="L16" s="1214"/>
      <c r="M16" s="1214"/>
      <c r="N16" s="522"/>
      <c r="O16" s="1221"/>
      <c r="P16" s="537" t="s">
        <v>765</v>
      </c>
      <c r="Q16" s="537" t="s">
        <v>766</v>
      </c>
      <c r="R16" s="538" t="s">
        <v>274</v>
      </c>
      <c r="S16" s="1209" t="s">
        <v>273</v>
      </c>
      <c r="T16" s="1210"/>
      <c r="U16" s="1227"/>
      <c r="V16" s="1213"/>
      <c r="W16" s="1159"/>
    </row>
    <row r="17" spans="1:34">
      <c r="J17" s="483"/>
      <c r="K17" s="491">
        <v>1</v>
      </c>
      <c r="L17" s="480" t="s">
        <v>93</v>
      </c>
      <c r="M17" s="480" t="s">
        <v>49</v>
      </c>
      <c r="N17" s="498" t="s">
        <v>49</v>
      </c>
      <c r="O17" s="489">
        <f ca="1">OFFSET(O17,0,-1)+1</f>
        <v>3</v>
      </c>
      <c r="P17" s="489">
        <f ca="1">OFFSET(P17,0,-1)+1</f>
        <v>4</v>
      </c>
      <c r="Q17" s="489">
        <f ca="1">OFFSET(Q17,0,-1)+1</f>
        <v>5</v>
      </c>
      <c r="R17" s="489">
        <f ca="1">OFFSET(R17,0,-1)+1</f>
        <v>6</v>
      </c>
      <c r="S17" s="1232">
        <f ca="1">OFFSET(S17,0,-1)+1</f>
        <v>7</v>
      </c>
      <c r="T17" s="1232"/>
      <c r="U17" s="489">
        <f ca="1">OFFSET(U17,0,-2)+1</f>
        <v>8</v>
      </c>
      <c r="V17" s="497">
        <f ca="1">OFFSET(V17,0,-1)</f>
        <v>8</v>
      </c>
      <c r="W17" s="489">
        <f ca="1">OFFSET(W17,0,-1)+1</f>
        <v>9</v>
      </c>
    </row>
    <row r="18" spans="1:34" ht="22.5">
      <c r="A18" s="1233">
        <v>1</v>
      </c>
      <c r="B18" s="942"/>
      <c r="C18" s="942"/>
      <c r="D18" s="942"/>
      <c r="E18" s="943"/>
      <c r="F18" s="944"/>
      <c r="G18" s="944"/>
      <c r="H18" s="944"/>
      <c r="I18" s="945"/>
      <c r="J18" s="940"/>
      <c r="K18" s="947"/>
      <c r="L18" s="595" t="e">
        <f ca="1">mergeValue(A18)</f>
        <v>#NAME?</v>
      </c>
      <c r="M18" s="643" t="s">
        <v>20</v>
      </c>
      <c r="N18" s="582"/>
      <c r="O18" s="1245"/>
      <c r="P18" s="1245"/>
      <c r="Q18" s="1245"/>
      <c r="R18" s="1245"/>
      <c r="S18" s="1245"/>
      <c r="T18" s="1245"/>
      <c r="U18" s="1245"/>
      <c r="V18" s="1245"/>
      <c r="W18" s="632" t="s">
        <v>658</v>
      </c>
    </row>
    <row r="19" spans="1:34" ht="22.5">
      <c r="A19" s="1233"/>
      <c r="B19" s="1233">
        <v>1</v>
      </c>
      <c r="C19" s="942"/>
      <c r="D19" s="942"/>
      <c r="E19" s="944"/>
      <c r="F19" s="944"/>
      <c r="G19" s="944"/>
      <c r="H19" s="944"/>
      <c r="I19" s="939"/>
      <c r="J19" s="938"/>
      <c r="K19" s="941"/>
      <c r="L19" s="595" t="e">
        <f ca="1">mergeValue(A19) &amp;"."&amp; mergeValue(B19)</f>
        <v>#NAME?</v>
      </c>
      <c r="M19" s="548" t="s">
        <v>16</v>
      </c>
      <c r="N19" s="582"/>
      <c r="O19" s="1245"/>
      <c r="P19" s="1245"/>
      <c r="Q19" s="1245"/>
      <c r="R19" s="1245"/>
      <c r="S19" s="1245"/>
      <c r="T19" s="1245"/>
      <c r="U19" s="1245"/>
      <c r="V19" s="1245"/>
      <c r="W19" s="632" t="s">
        <v>477</v>
      </c>
    </row>
    <row r="20" spans="1:34" ht="22.5">
      <c r="A20" s="1233"/>
      <c r="B20" s="1233"/>
      <c r="C20" s="1233">
        <v>1</v>
      </c>
      <c r="D20" s="942"/>
      <c r="E20" s="944"/>
      <c r="F20" s="944"/>
      <c r="G20" s="944"/>
      <c r="H20" s="944"/>
      <c r="I20" s="946"/>
      <c r="J20" s="938"/>
      <c r="K20" s="941"/>
      <c r="L20" s="595" t="e">
        <f ca="1">mergeValue(A20) &amp;"."&amp; mergeValue(B20)&amp;"."&amp; mergeValue(C20)</f>
        <v>#NAME?</v>
      </c>
      <c r="M20" s="549" t="s">
        <v>7</v>
      </c>
      <c r="N20" s="582"/>
      <c r="O20" s="1245"/>
      <c r="P20" s="1245"/>
      <c r="Q20" s="1245"/>
      <c r="R20" s="1245"/>
      <c r="S20" s="1245"/>
      <c r="T20" s="1245"/>
      <c r="U20" s="1245"/>
      <c r="V20" s="1245"/>
      <c r="W20" s="632" t="s">
        <v>633</v>
      </c>
    </row>
    <row r="21" spans="1:34" ht="22.5">
      <c r="A21" s="1233"/>
      <c r="B21" s="1233"/>
      <c r="C21" s="1233"/>
      <c r="D21" s="1233">
        <v>1</v>
      </c>
      <c r="E21" s="944"/>
      <c r="F21" s="944"/>
      <c r="G21" s="944"/>
      <c r="H21" s="944"/>
      <c r="I21" s="946"/>
      <c r="J21" s="938"/>
      <c r="K21" s="941"/>
      <c r="L21" s="595" t="e">
        <f ca="1">mergeValue(A21) &amp;"."&amp; mergeValue(B21)&amp;"."&amp; mergeValue(C21)&amp;"."&amp; mergeValue(D21)</f>
        <v>#NAME?</v>
      </c>
      <c r="M21" s="550" t="s">
        <v>22</v>
      </c>
      <c r="N21" s="582"/>
      <c r="O21" s="1245"/>
      <c r="P21" s="1245"/>
      <c r="Q21" s="1245"/>
      <c r="R21" s="1245"/>
      <c r="S21" s="1245"/>
      <c r="T21" s="1245"/>
      <c r="U21" s="1245"/>
      <c r="V21" s="1245"/>
      <c r="W21" s="632" t="s">
        <v>634</v>
      </c>
    </row>
    <row r="22" spans="1:34" ht="11.25" hidden="1" customHeight="1">
      <c r="A22" s="1233"/>
      <c r="B22" s="1233"/>
      <c r="C22" s="1233"/>
      <c r="D22" s="1233"/>
      <c r="E22" s="1233">
        <v>1</v>
      </c>
      <c r="F22" s="944"/>
      <c r="G22" s="944"/>
      <c r="H22" s="942">
        <v>1</v>
      </c>
      <c r="I22" s="1233">
        <v>1</v>
      </c>
      <c r="J22" s="944"/>
      <c r="K22" s="949"/>
      <c r="L22" s="595"/>
      <c r="M22" s="556"/>
      <c r="N22" s="583"/>
      <c r="O22" s="633"/>
      <c r="P22" s="633"/>
      <c r="Q22" s="633"/>
      <c r="R22" s="633"/>
      <c r="S22" s="633"/>
      <c r="T22" s="633"/>
      <c r="U22" s="633"/>
      <c r="V22" s="510"/>
      <c r="W22" s="561"/>
    </row>
    <row r="23" spans="1:34" ht="90">
      <c r="A23" s="1233"/>
      <c r="B23" s="1233"/>
      <c r="C23" s="1233"/>
      <c r="D23" s="1233"/>
      <c r="E23" s="1233"/>
      <c r="F23" s="1233">
        <v>1</v>
      </c>
      <c r="G23" s="942"/>
      <c r="H23" s="942"/>
      <c r="I23" s="1233"/>
      <c r="J23" s="1233">
        <v>1</v>
      </c>
      <c r="K23" s="950"/>
      <c r="L23" s="595" t="e">
        <f ca="1">mergeValue(A23) &amp;"."&amp; mergeValue(B23)&amp;"."&amp; mergeValue(C23)&amp;"."&amp; mergeValue(D23)&amp;"."&amp;  mergeValue(F23)</f>
        <v>#NAME?</v>
      </c>
      <c r="M23" s="557" t="s">
        <v>10</v>
      </c>
      <c r="N23" s="583"/>
      <c r="O23" s="1235"/>
      <c r="P23" s="1235"/>
      <c r="Q23" s="1235"/>
      <c r="R23" s="1235"/>
      <c r="S23" s="1235"/>
      <c r="T23" s="1235"/>
      <c r="U23" s="1235"/>
      <c r="V23" s="1235"/>
      <c r="W23" s="632" t="s">
        <v>635</v>
      </c>
      <c r="Y23" s="506" t="e">
        <f ca="1">strCheckUnique(Z23:Z26)</f>
        <v>#NAME?</v>
      </c>
      <c r="AA23" s="506"/>
    </row>
    <row r="24" spans="1:34" ht="189" customHeight="1">
      <c r="A24" s="1233"/>
      <c r="B24" s="1233"/>
      <c r="C24" s="1233"/>
      <c r="D24" s="1233"/>
      <c r="E24" s="1233"/>
      <c r="F24" s="1233"/>
      <c r="G24" s="942">
        <v>1</v>
      </c>
      <c r="H24" s="942"/>
      <c r="I24" s="1233"/>
      <c r="J24" s="1233"/>
      <c r="K24" s="950">
        <v>1</v>
      </c>
      <c r="L24" s="595" t="e">
        <f ca="1">mergeValue(A24) &amp;"."&amp; mergeValue(B24)&amp;"."&amp; mergeValue(C24)&amp;"."&amp; mergeValue(D24)&amp;"."&amp; mergeValue(F24)&amp;"."&amp; mergeValue(G24)</f>
        <v>#NAME?</v>
      </c>
      <c r="M24" s="1071"/>
      <c r="N24" s="588"/>
      <c r="O24" s="564"/>
      <c r="P24" s="564"/>
      <c r="Q24" s="1095"/>
      <c r="R24" s="1243"/>
      <c r="S24" s="1229" t="s">
        <v>84</v>
      </c>
      <c r="T24" s="1243"/>
      <c r="U24" s="1229" t="s">
        <v>85</v>
      </c>
      <c r="V24" s="580"/>
      <c r="W24" s="1204" t="s">
        <v>659</v>
      </c>
      <c r="X24" s="502" t="e">
        <f ca="1">strCheckDate(O25:V25)</f>
        <v>#NAME?</v>
      </c>
      <c r="Y24" s="506"/>
      <c r="Z24" s="506" t="str">
        <f>IF(M24="","",M24 )</f>
        <v/>
      </c>
      <c r="AA24" s="506"/>
      <c r="AB24" s="506"/>
      <c r="AC24" s="506"/>
    </row>
    <row r="25" spans="1:34" ht="11.25" hidden="1">
      <c r="A25" s="1233"/>
      <c r="B25" s="1233"/>
      <c r="C25" s="1233"/>
      <c r="D25" s="1233"/>
      <c r="E25" s="1233"/>
      <c r="F25" s="1233"/>
      <c r="G25" s="942"/>
      <c r="H25" s="942"/>
      <c r="I25" s="1233"/>
      <c r="J25" s="1233"/>
      <c r="K25" s="950"/>
      <c r="L25" s="602"/>
      <c r="M25" s="648"/>
      <c r="N25" s="588"/>
      <c r="O25" s="564"/>
      <c r="P25" s="564"/>
      <c r="Q25" s="586" t="str">
        <f>R24 &amp; "-" &amp; T24</f>
        <v>-</v>
      </c>
      <c r="R25" s="1228"/>
      <c r="S25" s="1229"/>
      <c r="T25" s="1228"/>
      <c r="U25" s="1229"/>
      <c r="V25" s="580"/>
      <c r="W25" s="1205"/>
    </row>
    <row r="26" spans="1:34" s="477" customFormat="1" ht="15" customHeight="1">
      <c r="A26" s="1233"/>
      <c r="B26" s="1233"/>
      <c r="C26" s="1233"/>
      <c r="D26" s="1233"/>
      <c r="E26" s="1233"/>
      <c r="F26" s="1233"/>
      <c r="G26" s="944"/>
      <c r="H26" s="942"/>
      <c r="I26" s="1233"/>
      <c r="J26" s="1233"/>
      <c r="K26" s="949"/>
      <c r="L26" s="540"/>
      <c r="M26" s="558" t="s">
        <v>25</v>
      </c>
      <c r="N26" s="553"/>
      <c r="O26" s="547"/>
      <c r="P26" s="547"/>
      <c r="Q26" s="547"/>
      <c r="R26" s="575"/>
      <c r="S26" s="566"/>
      <c r="T26" s="565"/>
      <c r="U26" s="553"/>
      <c r="V26" s="562"/>
      <c r="W26" s="1206"/>
      <c r="X26" s="503"/>
      <c r="Y26" s="503"/>
      <c r="Z26" s="503"/>
      <c r="AA26" s="503"/>
      <c r="AB26" s="503"/>
      <c r="AC26" s="503"/>
      <c r="AD26" s="503"/>
      <c r="AE26" s="503"/>
      <c r="AF26" s="503"/>
      <c r="AG26" s="503"/>
      <c r="AH26" s="503"/>
    </row>
    <row r="27" spans="1:34" s="477" customFormat="1" ht="15" customHeight="1">
      <c r="A27" s="1233"/>
      <c r="B27" s="1233"/>
      <c r="C27" s="1233"/>
      <c r="D27" s="1233"/>
      <c r="E27" s="1233"/>
      <c r="F27" s="944"/>
      <c r="G27" s="944"/>
      <c r="H27" s="942"/>
      <c r="I27" s="1233"/>
      <c r="J27" s="944"/>
      <c r="K27" s="949"/>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4" s="477" customFormat="1" ht="0.2" customHeight="1">
      <c r="A28" s="1233"/>
      <c r="B28" s="1233"/>
      <c r="C28" s="1233"/>
      <c r="D28" s="1233"/>
      <c r="E28" s="948"/>
      <c r="F28" s="944"/>
      <c r="G28" s="944"/>
      <c r="H28" s="944"/>
      <c r="I28" s="940"/>
      <c r="J28" s="937"/>
      <c r="K28" s="947"/>
      <c r="L28" s="540"/>
      <c r="M28" s="553"/>
      <c r="N28" s="551"/>
      <c r="O28" s="547"/>
      <c r="P28" s="547"/>
      <c r="Q28" s="547"/>
      <c r="R28" s="575"/>
      <c r="S28" s="566"/>
      <c r="T28" s="565"/>
      <c r="U28" s="551"/>
      <c r="V28" s="566"/>
      <c r="W28" s="562"/>
      <c r="X28" s="503"/>
      <c r="Y28" s="503"/>
      <c r="Z28" s="503"/>
      <c r="AA28" s="503"/>
      <c r="AB28" s="503"/>
      <c r="AC28" s="503"/>
      <c r="AD28" s="503"/>
      <c r="AE28" s="503"/>
      <c r="AF28" s="503"/>
      <c r="AG28" s="503"/>
      <c r="AH28" s="503"/>
    </row>
    <row r="29" spans="1:34" s="477" customFormat="1" ht="15" customHeight="1">
      <c r="A29" s="1233"/>
      <c r="B29" s="1233"/>
      <c r="C29" s="1233"/>
      <c r="D29" s="948"/>
      <c r="E29" s="948"/>
      <c r="F29" s="944"/>
      <c r="G29" s="944"/>
      <c r="H29" s="944"/>
      <c r="I29" s="940"/>
      <c r="J29" s="937"/>
      <c r="K29" s="947"/>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4" s="477" customFormat="1" ht="15" customHeight="1">
      <c r="A30" s="1233"/>
      <c r="B30" s="1233"/>
      <c r="C30" s="948"/>
      <c r="D30" s="948"/>
      <c r="E30" s="948"/>
      <c r="F30" s="948"/>
      <c r="G30" s="953"/>
      <c r="H30" s="940"/>
      <c r="I30" s="951"/>
      <c r="J30" s="937"/>
      <c r="K30" s="952"/>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4" s="477" customFormat="1" ht="15" customHeight="1">
      <c r="A31" s="1233"/>
      <c r="B31" s="948"/>
      <c r="C31" s="948"/>
      <c r="D31" s="948"/>
      <c r="E31" s="948"/>
      <c r="F31" s="948"/>
      <c r="G31" s="953"/>
      <c r="H31" s="940"/>
      <c r="I31" s="940"/>
      <c r="J31" s="937"/>
      <c r="K31" s="947"/>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4" s="477" customFormat="1" ht="15" customHeight="1">
      <c r="A32" s="936"/>
      <c r="B32" s="936"/>
      <c r="C32" s="936"/>
      <c r="D32" s="936"/>
      <c r="E32" s="936"/>
      <c r="F32" s="936"/>
      <c r="G32" s="936"/>
      <c r="H32" s="936"/>
      <c r="I32" s="936"/>
      <c r="J32" s="936"/>
      <c r="K32" s="936"/>
      <c r="L32" s="494"/>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23.75" customHeight="1">
      <c r="L34" s="1">
        <v>1</v>
      </c>
      <c r="M34" s="1197" t="s">
        <v>660</v>
      </c>
      <c r="N34" s="1197"/>
      <c r="O34" s="1197"/>
      <c r="P34" s="1197"/>
      <c r="Q34" s="1197"/>
      <c r="R34" s="1197"/>
      <c r="S34" s="1197"/>
      <c r="T34" s="1197"/>
      <c r="U34" s="1197"/>
      <c r="V34" s="1197"/>
      <c r="W34" s="1197"/>
    </row>
  </sheetData>
  <sheetProtection password="FA9C" sheet="1" objects="1" scenarios="1" formatColumns="0" formatRows="0"/>
  <dataConsolidate leftLabels="1" link="1"/>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183</v>
      </c>
    </row>
    <row r="2" spans="1:20" ht="22.5">
      <c r="F2" s="1198" t="s">
        <v>491</v>
      </c>
      <c r="G2" s="1199"/>
      <c r="H2" s="1200"/>
      <c r="I2" s="642"/>
    </row>
    <row r="3" spans="1:20" ht="3" customHeight="1"/>
    <row r="4" spans="1:20" s="572" customFormat="1" ht="11.25">
      <c r="A4" s="592"/>
      <c r="B4" s="592"/>
      <c r="C4" s="592"/>
      <c r="D4" s="592"/>
      <c r="F4" s="1159" t="s">
        <v>454</v>
      </c>
      <c r="G4" s="1159"/>
      <c r="H4" s="1159"/>
      <c r="I4" s="1201"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1"/>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22.12.2020</v>
      </c>
      <c r="I7" s="583" t="s">
        <v>493</v>
      </c>
      <c r="J7" s="617"/>
      <c r="K7" s="592"/>
      <c r="L7" s="592"/>
      <c r="M7" s="592"/>
      <c r="N7" s="592"/>
      <c r="O7" s="592"/>
      <c r="P7" s="592"/>
      <c r="Q7" s="592"/>
      <c r="R7" s="592"/>
      <c r="S7" s="592"/>
      <c r="T7" s="592"/>
    </row>
    <row r="8" spans="1:20" s="572" customFormat="1" ht="45">
      <c r="A8" s="1202">
        <v>1</v>
      </c>
      <c r="B8" s="592"/>
      <c r="C8" s="592"/>
      <c r="D8" s="592"/>
      <c r="F8" s="618" t="e">
        <f ca="1">"2." &amp;mergeValue(A8)</f>
        <v>#NAME?</v>
      </c>
      <c r="G8" s="634" t="s">
        <v>494</v>
      </c>
      <c r="H8" s="606"/>
      <c r="I8" s="583" t="s">
        <v>590</v>
      </c>
      <c r="J8" s="617"/>
      <c r="K8" s="592"/>
      <c r="L8" s="592"/>
      <c r="M8" s="592"/>
      <c r="N8" s="592"/>
      <c r="O8" s="592"/>
      <c r="P8" s="592"/>
      <c r="Q8" s="592"/>
      <c r="R8" s="592"/>
      <c r="S8" s="592"/>
      <c r="T8" s="592"/>
    </row>
    <row r="9" spans="1:20" s="572" customFormat="1" ht="22.5">
      <c r="A9" s="1202"/>
      <c r="B9" s="592"/>
      <c r="C9" s="592"/>
      <c r="D9" s="592"/>
      <c r="F9" s="618" t="e">
        <f ca="1">"3." &amp;mergeValue(A9)</f>
        <v>#NAME?</v>
      </c>
      <c r="G9" s="634" t="s">
        <v>495</v>
      </c>
      <c r="H9" s="606"/>
      <c r="I9" s="583" t="s">
        <v>588</v>
      </c>
      <c r="J9" s="617"/>
      <c r="K9" s="592"/>
      <c r="L9" s="592"/>
      <c r="M9" s="592"/>
      <c r="N9" s="592"/>
      <c r="O9" s="592"/>
      <c r="P9" s="592"/>
      <c r="Q9" s="592"/>
      <c r="R9" s="592"/>
      <c r="S9" s="592"/>
      <c r="T9" s="592"/>
    </row>
    <row r="10" spans="1:20" s="572" customFormat="1" ht="22.5">
      <c r="A10" s="1202"/>
      <c r="B10" s="592"/>
      <c r="C10" s="592"/>
      <c r="D10" s="592"/>
      <c r="F10" s="618" t="e">
        <f ca="1">"4."&amp;mergeValue(A10)</f>
        <v>#NAME?</v>
      </c>
      <c r="G10" s="634" t="s">
        <v>496</v>
      </c>
      <c r="H10" s="607" t="s">
        <v>458</v>
      </c>
      <c r="I10" s="583"/>
      <c r="J10" s="617"/>
      <c r="K10" s="592"/>
      <c r="L10" s="592"/>
      <c r="M10" s="592"/>
      <c r="N10" s="592"/>
      <c r="O10" s="592"/>
      <c r="P10" s="592"/>
      <c r="Q10" s="592"/>
      <c r="R10" s="592"/>
      <c r="S10" s="592"/>
      <c r="T10" s="592"/>
    </row>
    <row r="11" spans="1:20" s="572" customFormat="1" ht="18.75">
      <c r="A11" s="1202"/>
      <c r="B11" s="1202">
        <v>1</v>
      </c>
      <c r="C11" s="625"/>
      <c r="D11" s="625"/>
      <c r="F11" s="618" t="e">
        <f ca="1">"4."&amp;mergeValue(A11) &amp;"."&amp;mergeValue(B11)</f>
        <v>#NAME?</v>
      </c>
      <c r="G11" s="613" t="s">
        <v>592</v>
      </c>
      <c r="H11" s="606" t="str">
        <f>IF(region_name="","",region_name)</f>
        <v>Республика Татарстан</v>
      </c>
      <c r="I11" s="583" t="s">
        <v>499</v>
      </c>
      <c r="J11" s="617"/>
      <c r="K11" s="592"/>
      <c r="L11" s="592"/>
      <c r="M11" s="592"/>
      <c r="N11" s="592"/>
      <c r="O11" s="592"/>
      <c r="P11" s="592"/>
      <c r="Q11" s="592"/>
      <c r="R11" s="592"/>
      <c r="S11" s="592"/>
      <c r="T11" s="592"/>
    </row>
    <row r="12" spans="1:20" s="572" customFormat="1" ht="22.5">
      <c r="A12" s="1202"/>
      <c r="B12" s="1202"/>
      <c r="C12" s="1202">
        <v>1</v>
      </c>
      <c r="D12" s="625"/>
      <c r="F12" s="618" t="e">
        <f ca="1">"4."&amp;mergeValue(A12) &amp;"."&amp;mergeValue(B12)&amp;"."&amp;mergeValue(C12)</f>
        <v>#NAME?</v>
      </c>
      <c r="G12" s="624" t="s">
        <v>497</v>
      </c>
      <c r="H12" s="606"/>
      <c r="I12" s="583" t="s">
        <v>500</v>
      </c>
      <c r="J12" s="617"/>
      <c r="K12" s="592"/>
      <c r="L12" s="592"/>
      <c r="M12" s="592"/>
      <c r="N12" s="592"/>
      <c r="O12" s="592"/>
      <c r="P12" s="592"/>
      <c r="Q12" s="592"/>
      <c r="R12" s="592"/>
      <c r="S12" s="592"/>
      <c r="T12" s="592"/>
    </row>
    <row r="13" spans="1:20" s="572" customFormat="1" ht="39" customHeight="1">
      <c r="A13" s="1202"/>
      <c r="B13" s="1202"/>
      <c r="C13" s="1202"/>
      <c r="D13" s="625">
        <v>1</v>
      </c>
      <c r="F13" s="618" t="e">
        <f ca="1">"4."&amp;mergeValue(A13) &amp;"."&amp;mergeValue(B13)&amp;"."&amp;mergeValue(C13)&amp;"."&amp;mergeValue(D13)</f>
        <v>#NAME?</v>
      </c>
      <c r="G13" s="635" t="s">
        <v>498</v>
      </c>
      <c r="H13" s="606"/>
      <c r="I13" s="1203" t="s">
        <v>591</v>
      </c>
      <c r="J13" s="617"/>
      <c r="K13" s="592"/>
      <c r="L13" s="592"/>
      <c r="M13" s="592"/>
      <c r="N13" s="592"/>
      <c r="O13" s="592"/>
      <c r="P13" s="592"/>
      <c r="Q13" s="592"/>
      <c r="R13" s="592"/>
      <c r="S13" s="592"/>
      <c r="T13" s="592"/>
    </row>
    <row r="14" spans="1:20" s="572" customFormat="1" ht="18.75">
      <c r="A14" s="1202"/>
      <c r="B14" s="1202"/>
      <c r="C14" s="1202"/>
      <c r="D14" s="625"/>
      <c r="F14" s="621"/>
      <c r="G14" s="552" t="s">
        <v>4</v>
      </c>
      <c r="H14" s="626"/>
      <c r="I14" s="1203"/>
      <c r="J14" s="617"/>
      <c r="K14" s="592"/>
      <c r="L14" s="592"/>
      <c r="M14" s="592"/>
      <c r="N14" s="592"/>
      <c r="O14" s="592"/>
      <c r="P14" s="592"/>
      <c r="Q14" s="592"/>
      <c r="R14" s="592"/>
      <c r="S14" s="592"/>
      <c r="T14" s="592"/>
    </row>
    <row r="15" spans="1:20" s="572" customFormat="1" ht="18.75">
      <c r="A15" s="1202"/>
      <c r="B15" s="1202"/>
      <c r="C15" s="625"/>
      <c r="D15" s="625"/>
      <c r="F15" s="636"/>
      <c r="G15" s="579" t="s">
        <v>403</v>
      </c>
      <c r="H15" s="637"/>
      <c r="I15" s="638"/>
      <c r="J15" s="617"/>
      <c r="K15" s="592"/>
      <c r="L15" s="592"/>
      <c r="M15" s="592"/>
      <c r="N15" s="592"/>
      <c r="O15" s="592"/>
      <c r="P15" s="592"/>
      <c r="Q15" s="592"/>
      <c r="R15" s="592"/>
      <c r="S15" s="592"/>
      <c r="T15" s="592"/>
    </row>
    <row r="16" spans="1:20" s="572" customFormat="1" ht="18.75">
      <c r="A16" s="1202"/>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7" t="s">
        <v>593</v>
      </c>
      <c r="H19" s="1197"/>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4.7109375" style="478" customWidth="1"/>
    <col min="14" max="14" width="2"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4" hidden="1"/>
    <row r="2" spans="1:34" hidden="1"/>
    <row r="3" spans="1:34" hidden="1"/>
    <row r="4" spans="1:34" ht="3" customHeight="1">
      <c r="J4" s="483"/>
      <c r="K4" s="483"/>
      <c r="L4" s="479"/>
      <c r="M4" s="479"/>
      <c r="N4" s="479"/>
      <c r="O4" s="486"/>
      <c r="P4" s="486"/>
      <c r="Q4" s="486"/>
      <c r="R4" s="486"/>
      <c r="S4" s="486"/>
      <c r="T4" s="486"/>
      <c r="U4" s="479"/>
    </row>
    <row r="5" spans="1:34" ht="22.5" customHeight="1">
      <c r="J5" s="483"/>
      <c r="K5" s="483"/>
      <c r="L5" s="1230" t="s">
        <v>657</v>
      </c>
      <c r="M5" s="1230"/>
      <c r="N5" s="1230"/>
      <c r="O5" s="1230"/>
      <c r="P5" s="1230"/>
      <c r="Q5" s="1230"/>
      <c r="R5" s="1230"/>
      <c r="S5" s="1230"/>
      <c r="T5" s="1230"/>
      <c r="U5" s="499"/>
    </row>
    <row r="6" spans="1:34" ht="3" customHeight="1">
      <c r="J6" s="483"/>
      <c r="K6" s="483"/>
      <c r="L6" s="479"/>
      <c r="M6" s="479"/>
      <c r="N6" s="479"/>
      <c r="O6" s="482"/>
      <c r="P6" s="482"/>
      <c r="Q6" s="482"/>
      <c r="R6" s="482"/>
      <c r="S6" s="482"/>
      <c r="T6" s="482"/>
      <c r="U6" s="479"/>
    </row>
    <row r="7" spans="1:34" s="493" customFormat="1" ht="22.5">
      <c r="A7" s="507"/>
      <c r="B7" s="507"/>
      <c r="C7" s="507"/>
      <c r="D7" s="507"/>
      <c r="E7" s="507"/>
      <c r="F7" s="507"/>
      <c r="G7" s="507"/>
      <c r="H7" s="507"/>
      <c r="L7" s="501"/>
      <c r="M7" s="619" t="s">
        <v>502</v>
      </c>
      <c r="N7" s="668"/>
      <c r="O7" s="1248" t="str">
        <f>IF(NameOrPr_ch="",IF(NameOrPr="","",NameOrPr),NameOrPr_ch)</f>
        <v>Государственный комитет Республики Татарстан по тарифам</v>
      </c>
      <c r="P7" s="1249"/>
      <c r="Q7" s="1249"/>
      <c r="R7" s="1249"/>
      <c r="S7" s="1249"/>
      <c r="T7" s="1250"/>
      <c r="U7" s="669"/>
      <c r="X7" s="507"/>
      <c r="Y7" s="507"/>
      <c r="Z7" s="507"/>
      <c r="AA7" s="507"/>
      <c r="AB7" s="507"/>
      <c r="AC7" s="507"/>
      <c r="AD7" s="507"/>
      <c r="AE7" s="507"/>
      <c r="AF7" s="507"/>
      <c r="AG7" s="507"/>
      <c r="AH7" s="507"/>
    </row>
    <row r="8" spans="1:34" s="572" customFormat="1" ht="18.75">
      <c r="A8" s="592"/>
      <c r="B8" s="592"/>
      <c r="C8" s="592"/>
      <c r="D8" s="592"/>
      <c r="E8" s="592"/>
      <c r="F8" s="592"/>
      <c r="G8" s="592"/>
      <c r="H8" s="592"/>
      <c r="L8" s="501"/>
      <c r="M8" s="619" t="s">
        <v>596</v>
      </c>
      <c r="N8" s="668"/>
      <c r="O8" s="1248" t="str">
        <f>IF(datePr_ch="",IF(datePr="","",datePr),datePr_ch)</f>
        <v>15.12.2020</v>
      </c>
      <c r="P8" s="1249"/>
      <c r="Q8" s="1249"/>
      <c r="R8" s="1249"/>
      <c r="S8" s="1249"/>
      <c r="T8" s="1250"/>
      <c r="U8" s="669"/>
      <c r="X8" s="592"/>
      <c r="Y8" s="592"/>
      <c r="Z8" s="592"/>
      <c r="AA8" s="592"/>
      <c r="AB8" s="592"/>
      <c r="AC8" s="592"/>
      <c r="AD8" s="592"/>
      <c r="AE8" s="592"/>
      <c r="AF8" s="592"/>
      <c r="AG8" s="592"/>
      <c r="AH8" s="592"/>
    </row>
    <row r="9" spans="1:34" s="493" customFormat="1" ht="18.75">
      <c r="A9" s="507"/>
      <c r="B9" s="507"/>
      <c r="C9" s="507"/>
      <c r="D9" s="507"/>
      <c r="E9" s="507"/>
      <c r="F9" s="507"/>
      <c r="G9" s="507"/>
      <c r="H9" s="507"/>
      <c r="L9" s="554"/>
      <c r="M9" s="619" t="s">
        <v>595</v>
      </c>
      <c r="N9" s="668"/>
      <c r="O9" s="1248" t="str">
        <f>IF(numberPr_ch="",IF(numberPr="","",numberPr),numberPr_ch)</f>
        <v>434-126/тп-2020</v>
      </c>
      <c r="P9" s="1249"/>
      <c r="Q9" s="1249"/>
      <c r="R9" s="1249"/>
      <c r="S9" s="1249"/>
      <c r="T9" s="1250"/>
      <c r="U9" s="669"/>
      <c r="X9" s="507"/>
      <c r="Y9" s="507"/>
      <c r="Z9" s="507"/>
      <c r="AA9" s="507"/>
      <c r="AB9" s="507"/>
      <c r="AC9" s="507"/>
      <c r="AD9" s="507"/>
      <c r="AE9" s="507"/>
      <c r="AF9" s="507"/>
      <c r="AG9" s="507"/>
      <c r="AH9" s="507"/>
    </row>
    <row r="10" spans="1:34" s="493" customFormat="1" ht="18.75">
      <c r="A10" s="507"/>
      <c r="B10" s="507"/>
      <c r="C10" s="507"/>
      <c r="D10" s="507"/>
      <c r="E10" s="507"/>
      <c r="F10" s="507"/>
      <c r="G10" s="507"/>
      <c r="H10" s="507"/>
      <c r="L10" s="554"/>
      <c r="M10" s="619" t="s">
        <v>501</v>
      </c>
      <c r="N10" s="668"/>
      <c r="O10" s="1248" t="str">
        <f>IF(IstPub_ch="",IF(IstPub="","",IstPub),IstPub_ch)</f>
        <v>Официальный сайт правовой информации Министерства юстиции РТ:  http//pravo.tatarstan.ru</v>
      </c>
      <c r="P10" s="1249"/>
      <c r="Q10" s="1249"/>
      <c r="R10" s="1249"/>
      <c r="S10" s="1249"/>
      <c r="T10" s="1250"/>
      <c r="U10" s="669"/>
      <c r="X10" s="507"/>
      <c r="Y10" s="507"/>
      <c r="Z10" s="507"/>
      <c r="AA10" s="507"/>
      <c r="AB10" s="507"/>
      <c r="AC10" s="507"/>
      <c r="AD10" s="507"/>
      <c r="AE10" s="507"/>
      <c r="AF10" s="507"/>
      <c r="AG10" s="507"/>
      <c r="AH10" s="507"/>
    </row>
    <row r="11" spans="1:34" s="493" customFormat="1" ht="11.25" hidden="1">
      <c r="A11" s="507"/>
      <c r="B11" s="507"/>
      <c r="C11" s="507"/>
      <c r="D11" s="507"/>
      <c r="E11" s="507"/>
      <c r="F11" s="507"/>
      <c r="G11" s="507"/>
      <c r="H11" s="507"/>
      <c r="L11" s="554"/>
      <c r="M11" s="554"/>
      <c r="N11" s="568"/>
      <c r="O11" s="584"/>
      <c r="P11" s="584"/>
      <c r="Q11" s="584"/>
      <c r="R11" s="584"/>
      <c r="S11" s="584"/>
      <c r="T11" s="584"/>
      <c r="U11" s="505" t="s">
        <v>373</v>
      </c>
      <c r="X11" s="507"/>
      <c r="Y11" s="507"/>
      <c r="Z11" s="507"/>
      <c r="AA11" s="507"/>
      <c r="AB11" s="507"/>
      <c r="AC11" s="507"/>
      <c r="AD11" s="507"/>
      <c r="AE11" s="507"/>
      <c r="AF11" s="507"/>
      <c r="AG11" s="507"/>
      <c r="AH11" s="507"/>
    </row>
    <row r="12" spans="1:34" ht="15" customHeight="1">
      <c r="J12" s="483"/>
      <c r="K12" s="483"/>
      <c r="L12" s="479"/>
      <c r="M12" s="479"/>
      <c r="N12" s="479"/>
      <c r="O12" s="1252"/>
      <c r="P12" s="1252"/>
      <c r="Q12" s="1252"/>
      <c r="R12" s="1252"/>
      <c r="S12" s="1252"/>
      <c r="T12" s="1252"/>
      <c r="U12" s="1252"/>
    </row>
    <row r="13" spans="1:34">
      <c r="J13" s="483"/>
      <c r="K13" s="483"/>
      <c r="L13" s="1159" t="s">
        <v>454</v>
      </c>
      <c r="M13" s="1159"/>
      <c r="N13" s="1159"/>
      <c r="O13" s="1159"/>
      <c r="P13" s="1159"/>
      <c r="Q13" s="1159"/>
      <c r="R13" s="1159"/>
      <c r="S13" s="1159"/>
      <c r="T13" s="1159"/>
      <c r="U13" s="1159"/>
      <c r="V13" s="1159"/>
      <c r="W13" s="1159" t="s">
        <v>455</v>
      </c>
    </row>
    <row r="14" spans="1:34" ht="14.25" customHeight="1">
      <c r="J14" s="483"/>
      <c r="K14" s="483"/>
      <c r="L14" s="1214" t="s">
        <v>92</v>
      </c>
      <c r="M14" s="1214" t="s">
        <v>639</v>
      </c>
      <c r="N14" s="523"/>
      <c r="O14" s="1215" t="s">
        <v>641</v>
      </c>
      <c r="P14" s="1216"/>
      <c r="Q14" s="1216"/>
      <c r="R14" s="1216"/>
      <c r="S14" s="1216"/>
      <c r="T14" s="1217"/>
      <c r="U14" s="1225" t="s">
        <v>341</v>
      </c>
      <c r="V14" s="1211" t="s">
        <v>275</v>
      </c>
      <c r="W14" s="1159"/>
    </row>
    <row r="15" spans="1:34" s="525" customFormat="1" ht="14.25" customHeight="1">
      <c r="A15" s="587"/>
      <c r="B15" s="587"/>
      <c r="C15" s="587"/>
      <c r="D15" s="587"/>
      <c r="E15" s="587"/>
      <c r="F15" s="587"/>
      <c r="G15" s="593"/>
      <c r="H15" s="593"/>
      <c r="I15" s="533"/>
      <c r="J15" s="531"/>
      <c r="K15" s="531"/>
      <c r="L15" s="1214"/>
      <c r="M15" s="1214"/>
      <c r="N15" s="523"/>
      <c r="O15" s="1220" t="s">
        <v>772</v>
      </c>
      <c r="P15" s="1218" t="s">
        <v>271</v>
      </c>
      <c r="Q15" s="1219"/>
      <c r="R15" s="1223" t="s">
        <v>654</v>
      </c>
      <c r="S15" s="1223"/>
      <c r="T15" s="1224"/>
      <c r="U15" s="1226"/>
      <c r="V15" s="1212"/>
      <c r="W15" s="1159"/>
      <c r="X15" s="587"/>
      <c r="Y15" s="587"/>
      <c r="Z15" s="587"/>
      <c r="AA15" s="587"/>
      <c r="AB15" s="587"/>
      <c r="AC15" s="587"/>
      <c r="AD15" s="587"/>
      <c r="AE15" s="587"/>
      <c r="AF15" s="587"/>
      <c r="AG15" s="587"/>
      <c r="AH15" s="587"/>
    </row>
    <row r="16" spans="1:34" ht="33.75">
      <c r="J16" s="483"/>
      <c r="K16" s="483"/>
      <c r="L16" s="1214"/>
      <c r="M16" s="1214"/>
      <c r="N16" s="522"/>
      <c r="O16" s="1221"/>
      <c r="P16" s="537" t="s">
        <v>765</v>
      </c>
      <c r="Q16" s="537" t="s">
        <v>766</v>
      </c>
      <c r="R16" s="538" t="s">
        <v>274</v>
      </c>
      <c r="S16" s="1209" t="s">
        <v>273</v>
      </c>
      <c r="T16" s="1210"/>
      <c r="U16" s="1227"/>
      <c r="V16" s="1213"/>
      <c r="W16" s="1159"/>
    </row>
    <row r="17" spans="1:35">
      <c r="J17" s="483"/>
      <c r="K17" s="491">
        <v>1</v>
      </c>
      <c r="L17" s="527" t="s">
        <v>93</v>
      </c>
      <c r="M17" s="527" t="s">
        <v>49</v>
      </c>
      <c r="N17" s="498" t="s">
        <v>49</v>
      </c>
      <c r="O17" s="489">
        <f ca="1">OFFSET(O17,0,-1)+1</f>
        <v>3</v>
      </c>
      <c r="P17" s="489">
        <f ca="1">OFFSET(P17,0,-1)+1</f>
        <v>4</v>
      </c>
      <c r="Q17" s="489">
        <f ca="1">OFFSET(Q17,0,-1)+1</f>
        <v>5</v>
      </c>
      <c r="R17" s="489">
        <f ca="1">OFFSET(R17,0,-1)+1</f>
        <v>6</v>
      </c>
      <c r="S17" s="1232">
        <f ca="1">OFFSET(S17,0,-1)+1</f>
        <v>7</v>
      </c>
      <c r="T17" s="1232"/>
      <c r="U17" s="489">
        <f ca="1">OFFSET(U17,0,-2)+1</f>
        <v>8</v>
      </c>
      <c r="V17" s="653">
        <f ca="1">OFFSET(V17,0,-1)</f>
        <v>8</v>
      </c>
      <c r="W17" s="489">
        <f ca="1">OFFSET(W17,0,-1)+1</f>
        <v>9</v>
      </c>
    </row>
    <row r="18" spans="1:35" ht="22.5">
      <c r="A18" s="1233">
        <v>1</v>
      </c>
      <c r="B18" s="960"/>
      <c r="C18" s="960"/>
      <c r="D18" s="960"/>
      <c r="E18" s="961"/>
      <c r="F18" s="962"/>
      <c r="G18" s="962"/>
      <c r="H18" s="962"/>
      <c r="I18" s="963"/>
      <c r="J18" s="958"/>
      <c r="K18" s="965"/>
      <c r="L18" s="595" t="e">
        <f ca="1">mergeValue(A18)</f>
        <v>#NAME?</v>
      </c>
      <c r="M18" s="643" t="s">
        <v>20</v>
      </c>
      <c r="N18" s="582"/>
      <c r="O18" s="1245"/>
      <c r="P18" s="1245"/>
      <c r="Q18" s="1245"/>
      <c r="R18" s="1245"/>
      <c r="S18" s="1245"/>
      <c r="T18" s="1245"/>
      <c r="U18" s="1245"/>
      <c r="V18" s="1245"/>
      <c r="W18" s="632" t="s">
        <v>658</v>
      </c>
    </row>
    <row r="19" spans="1:35" ht="22.5">
      <c r="A19" s="1233"/>
      <c r="B19" s="1233">
        <v>1</v>
      </c>
      <c r="C19" s="960"/>
      <c r="D19" s="960"/>
      <c r="E19" s="962"/>
      <c r="F19" s="962"/>
      <c r="G19" s="962"/>
      <c r="H19" s="962"/>
      <c r="I19" s="957"/>
      <c r="J19" s="956"/>
      <c r="K19" s="959"/>
      <c r="L19" s="595" t="e">
        <f ca="1">mergeValue(A19) &amp;"."&amp; mergeValue(B19)</f>
        <v>#NAME?</v>
      </c>
      <c r="M19" s="548" t="s">
        <v>16</v>
      </c>
      <c r="N19" s="582"/>
      <c r="O19" s="1245"/>
      <c r="P19" s="1245"/>
      <c r="Q19" s="1245"/>
      <c r="R19" s="1245"/>
      <c r="S19" s="1245"/>
      <c r="T19" s="1245"/>
      <c r="U19" s="1245"/>
      <c r="V19" s="1245"/>
      <c r="W19" s="632" t="s">
        <v>477</v>
      </c>
    </row>
    <row r="20" spans="1:35" ht="22.5">
      <c r="A20" s="1233"/>
      <c r="B20" s="1233"/>
      <c r="C20" s="1233">
        <v>1</v>
      </c>
      <c r="D20" s="960"/>
      <c r="E20" s="962"/>
      <c r="F20" s="962"/>
      <c r="G20" s="962"/>
      <c r="H20" s="962"/>
      <c r="I20" s="964"/>
      <c r="J20" s="956"/>
      <c r="K20" s="959"/>
      <c r="L20" s="595" t="e">
        <f ca="1">mergeValue(A20) &amp;"."&amp; mergeValue(B20)&amp;"."&amp; mergeValue(C20)</f>
        <v>#NAME?</v>
      </c>
      <c r="M20" s="549" t="s">
        <v>7</v>
      </c>
      <c r="N20" s="582"/>
      <c r="O20" s="1245"/>
      <c r="P20" s="1245"/>
      <c r="Q20" s="1245"/>
      <c r="R20" s="1245"/>
      <c r="S20" s="1245"/>
      <c r="T20" s="1245"/>
      <c r="U20" s="1245"/>
      <c r="V20" s="1245"/>
      <c r="W20" s="632" t="s">
        <v>633</v>
      </c>
    </row>
    <row r="21" spans="1:35" ht="22.5">
      <c r="A21" s="1233"/>
      <c r="B21" s="1233"/>
      <c r="C21" s="1233"/>
      <c r="D21" s="1233">
        <v>1</v>
      </c>
      <c r="E21" s="962"/>
      <c r="F21" s="962"/>
      <c r="G21" s="962"/>
      <c r="H21" s="962"/>
      <c r="I21" s="964"/>
      <c r="J21" s="956"/>
      <c r="K21" s="959"/>
      <c r="L21" s="595" t="e">
        <f ca="1">mergeValue(A21) &amp;"."&amp; mergeValue(B21)&amp;"."&amp; mergeValue(C21)&amp;"."&amp; mergeValue(D21)</f>
        <v>#NAME?</v>
      </c>
      <c r="M21" s="550" t="s">
        <v>22</v>
      </c>
      <c r="N21" s="582"/>
      <c r="O21" s="1245"/>
      <c r="P21" s="1245"/>
      <c r="Q21" s="1245"/>
      <c r="R21" s="1245"/>
      <c r="S21" s="1245"/>
      <c r="T21" s="1245"/>
      <c r="U21" s="1245"/>
      <c r="V21" s="1245"/>
      <c r="W21" s="632" t="s">
        <v>634</v>
      </c>
    </row>
    <row r="22" spans="1:35" ht="11.25" hidden="1" customHeight="1">
      <c r="A22" s="1233"/>
      <c r="B22" s="1233"/>
      <c r="C22" s="1233"/>
      <c r="D22" s="1233"/>
      <c r="E22" s="1233">
        <v>1</v>
      </c>
      <c r="F22" s="962"/>
      <c r="G22" s="962"/>
      <c r="H22" s="960">
        <v>1</v>
      </c>
      <c r="I22" s="1233">
        <v>1</v>
      </c>
      <c r="J22" s="962"/>
      <c r="K22" s="967"/>
      <c r="L22" s="595"/>
      <c r="M22" s="556"/>
      <c r="N22" s="583"/>
      <c r="O22" s="633"/>
      <c r="P22" s="633"/>
      <c r="Q22" s="633"/>
      <c r="R22" s="633"/>
      <c r="S22" s="633"/>
      <c r="T22" s="633"/>
      <c r="U22" s="633"/>
      <c r="V22" s="510"/>
      <c r="W22" s="561"/>
    </row>
    <row r="23" spans="1:35" ht="90">
      <c r="A23" s="1233"/>
      <c r="B23" s="1233"/>
      <c r="C23" s="1233"/>
      <c r="D23" s="1233"/>
      <c r="E23" s="1233"/>
      <c r="F23" s="1233">
        <v>1</v>
      </c>
      <c r="G23" s="960"/>
      <c r="H23" s="960"/>
      <c r="I23" s="1233"/>
      <c r="J23" s="1233">
        <v>1</v>
      </c>
      <c r="K23" s="968"/>
      <c r="L23" s="595" t="e">
        <f ca="1">mergeValue(A23) &amp;"."&amp; mergeValue(B23)&amp;"."&amp; mergeValue(C23)&amp;"."&amp; mergeValue(D23)&amp;"."&amp;  mergeValue(F23)</f>
        <v>#NAME?</v>
      </c>
      <c r="M23" s="557" t="s">
        <v>10</v>
      </c>
      <c r="N23" s="583"/>
      <c r="O23" s="1235"/>
      <c r="P23" s="1235"/>
      <c r="Q23" s="1235"/>
      <c r="R23" s="1235"/>
      <c r="S23" s="1235"/>
      <c r="T23" s="1235"/>
      <c r="U23" s="1235"/>
      <c r="V23" s="1235"/>
      <c r="W23" s="632" t="s">
        <v>635</v>
      </c>
      <c r="Y23" s="506" t="e">
        <f ca="1">strCheckUnique(Z23:Z26)</f>
        <v>#NAME?</v>
      </c>
      <c r="AA23" s="506"/>
    </row>
    <row r="24" spans="1:35" ht="189" customHeight="1">
      <c r="A24" s="1233"/>
      <c r="B24" s="1233"/>
      <c r="C24" s="1233"/>
      <c r="D24" s="1233"/>
      <c r="E24" s="1233"/>
      <c r="F24" s="1233"/>
      <c r="G24" s="960">
        <v>1</v>
      </c>
      <c r="H24" s="960"/>
      <c r="I24" s="1233"/>
      <c r="J24" s="1233"/>
      <c r="K24" s="968">
        <v>1</v>
      </c>
      <c r="L24" s="595" t="e">
        <f ca="1">mergeValue(A24) &amp;"."&amp; mergeValue(B24)&amp;"."&amp; mergeValue(C24)&amp;"."&amp; mergeValue(D24)&amp;"."&amp; mergeValue(F24)&amp;"."&amp; mergeValue(G24)</f>
        <v>#NAME?</v>
      </c>
      <c r="M24" s="1071"/>
      <c r="N24" s="588"/>
      <c r="O24" s="564"/>
      <c r="P24" s="564"/>
      <c r="Q24" s="1095"/>
      <c r="R24" s="1243"/>
      <c r="S24" s="1229" t="s">
        <v>84</v>
      </c>
      <c r="T24" s="1243"/>
      <c r="U24" s="1229" t="s">
        <v>85</v>
      </c>
      <c r="V24" s="580"/>
      <c r="W24" s="1204" t="s">
        <v>659</v>
      </c>
      <c r="X24" s="502" t="e">
        <f ca="1">strCheckDate(O25:V25)</f>
        <v>#NAME?</v>
      </c>
      <c r="Y24" s="506"/>
      <c r="Z24" s="506" t="str">
        <f>IF(M24="","",M24 )</f>
        <v/>
      </c>
      <c r="AA24" s="506"/>
      <c r="AB24" s="506"/>
      <c r="AC24" s="506"/>
    </row>
    <row r="25" spans="1:35" ht="11.25" hidden="1">
      <c r="A25" s="1233"/>
      <c r="B25" s="1233"/>
      <c r="C25" s="1233"/>
      <c r="D25" s="1233"/>
      <c r="E25" s="1233"/>
      <c r="F25" s="1233"/>
      <c r="G25" s="960"/>
      <c r="H25" s="960"/>
      <c r="I25" s="1233"/>
      <c r="J25" s="1233"/>
      <c r="K25" s="968"/>
      <c r="L25" s="602"/>
      <c r="M25" s="648"/>
      <c r="N25" s="588"/>
      <c r="O25" s="564"/>
      <c r="P25" s="564"/>
      <c r="Q25" s="586" t="str">
        <f>R24 &amp; "-" &amp; T24</f>
        <v>-</v>
      </c>
      <c r="R25" s="1228"/>
      <c r="S25" s="1229"/>
      <c r="T25" s="1228"/>
      <c r="U25" s="1229"/>
      <c r="V25" s="580"/>
      <c r="W25" s="1205"/>
    </row>
    <row r="26" spans="1:35" s="477" customFormat="1" ht="15" customHeight="1">
      <c r="A26" s="1233"/>
      <c r="B26" s="1233"/>
      <c r="C26" s="1233"/>
      <c r="D26" s="1233"/>
      <c r="E26" s="1233"/>
      <c r="F26" s="1233"/>
      <c r="G26" s="962"/>
      <c r="H26" s="960"/>
      <c r="I26" s="1233"/>
      <c r="J26" s="1233"/>
      <c r="K26" s="967"/>
      <c r="L26" s="540"/>
      <c r="M26" s="558" t="s">
        <v>25</v>
      </c>
      <c r="N26" s="553"/>
      <c r="O26" s="547"/>
      <c r="P26" s="547"/>
      <c r="Q26" s="547"/>
      <c r="R26" s="575"/>
      <c r="S26" s="566"/>
      <c r="T26" s="565"/>
      <c r="U26" s="553"/>
      <c r="V26" s="562"/>
      <c r="W26" s="1206"/>
      <c r="X26" s="503"/>
      <c r="Y26" s="503"/>
      <c r="Z26" s="503"/>
      <c r="AA26" s="503"/>
      <c r="AB26" s="503"/>
      <c r="AC26" s="503"/>
      <c r="AD26" s="503"/>
      <c r="AE26" s="503"/>
      <c r="AF26" s="503"/>
      <c r="AG26" s="503"/>
      <c r="AH26" s="503"/>
    </row>
    <row r="27" spans="1:35" s="477" customFormat="1" ht="15" customHeight="1">
      <c r="A27" s="1233"/>
      <c r="B27" s="1233"/>
      <c r="C27" s="1233"/>
      <c r="D27" s="1233"/>
      <c r="E27" s="1233"/>
      <c r="F27" s="962"/>
      <c r="G27" s="962"/>
      <c r="H27" s="960"/>
      <c r="I27" s="1233"/>
      <c r="J27" s="962"/>
      <c r="K27" s="967"/>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5" s="477" customFormat="1" ht="15" hidden="1" customHeight="1">
      <c r="A28" s="1233"/>
      <c r="B28" s="1233"/>
      <c r="C28" s="1233"/>
      <c r="D28" s="1233"/>
      <c r="E28" s="966"/>
      <c r="F28" s="962"/>
      <c r="G28" s="962"/>
      <c r="H28" s="962"/>
      <c r="I28" s="958"/>
      <c r="J28" s="955"/>
      <c r="K28" s="965"/>
      <c r="L28" s="540"/>
      <c r="M28" s="553"/>
      <c r="N28" s="553"/>
      <c r="O28" s="553"/>
      <c r="P28" s="553"/>
      <c r="Q28" s="553"/>
      <c r="R28" s="553"/>
      <c r="S28" s="553"/>
      <c r="T28" s="553"/>
      <c r="U28" s="553"/>
      <c r="V28" s="566"/>
      <c r="W28" s="562"/>
      <c r="X28" s="503"/>
      <c r="Y28" s="503"/>
      <c r="Z28" s="503"/>
      <c r="AA28" s="503"/>
      <c r="AB28" s="503"/>
      <c r="AC28" s="503"/>
      <c r="AD28" s="503"/>
      <c r="AE28" s="503"/>
      <c r="AF28" s="503"/>
      <c r="AG28" s="503"/>
      <c r="AH28" s="503"/>
      <c r="AI28" s="503"/>
    </row>
    <row r="29" spans="1:35" s="477" customFormat="1" ht="15" customHeight="1">
      <c r="A29" s="1233"/>
      <c r="B29" s="1233"/>
      <c r="C29" s="1233"/>
      <c r="D29" s="966"/>
      <c r="E29" s="966"/>
      <c r="F29" s="962"/>
      <c r="G29" s="962"/>
      <c r="H29" s="962"/>
      <c r="I29" s="958"/>
      <c r="J29" s="955"/>
      <c r="K29" s="965"/>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5" s="477" customFormat="1" ht="15" customHeight="1">
      <c r="A30" s="1233"/>
      <c r="B30" s="1233"/>
      <c r="C30" s="966"/>
      <c r="D30" s="966"/>
      <c r="E30" s="966"/>
      <c r="F30" s="966"/>
      <c r="G30" s="971"/>
      <c r="H30" s="958"/>
      <c r="I30" s="969"/>
      <c r="J30" s="955"/>
      <c r="K30" s="970"/>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5" s="477" customFormat="1" ht="15" customHeight="1">
      <c r="A31" s="1233"/>
      <c r="B31" s="966"/>
      <c r="C31" s="966"/>
      <c r="D31" s="966"/>
      <c r="E31" s="966"/>
      <c r="F31" s="966"/>
      <c r="G31" s="971"/>
      <c r="H31" s="958"/>
      <c r="I31" s="958"/>
      <c r="J31" s="955"/>
      <c r="K31" s="965"/>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5" s="477" customFormat="1" ht="15" customHeight="1">
      <c r="A32" s="954"/>
      <c r="B32" s="954"/>
      <c r="C32" s="954"/>
      <c r="D32" s="954"/>
      <c r="E32" s="954"/>
      <c r="F32" s="954"/>
      <c r="G32" s="954"/>
      <c r="H32" s="954"/>
      <c r="I32" s="954"/>
      <c r="J32" s="954"/>
      <c r="K32" s="954"/>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41.75" customHeight="1">
      <c r="L34" s="1">
        <v>1</v>
      </c>
      <c r="M34" s="1197" t="s">
        <v>660</v>
      </c>
      <c r="N34" s="1197"/>
      <c r="O34" s="1197"/>
      <c r="P34" s="1197"/>
      <c r="Q34" s="1197"/>
      <c r="R34" s="1197"/>
      <c r="S34" s="1197"/>
      <c r="T34" s="1197"/>
      <c r="U34" s="1197"/>
      <c r="V34" s="1197"/>
      <c r="W34" s="1197"/>
    </row>
  </sheetData>
  <sheetProtection password="FA9C" sheet="1" objects="1" scenarios="1" formatColumns="0" formatRows="0"/>
  <dataConsolidate leftLabels="1" link="1"/>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198" t="s">
        <v>491</v>
      </c>
      <c r="G2" s="1199"/>
      <c r="H2" s="1200"/>
      <c r="I2" s="436"/>
    </row>
    <row r="3" spans="1:20" ht="3" customHeight="1"/>
    <row r="4" spans="1:20" s="190" customFormat="1" ht="11.25">
      <c r="A4" s="214"/>
      <c r="B4" s="214"/>
      <c r="C4" s="214"/>
      <c r="D4" s="214"/>
      <c r="F4" s="1159" t="s">
        <v>454</v>
      </c>
      <c r="G4" s="1159"/>
      <c r="H4" s="1159"/>
      <c r="I4" s="1201"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1"/>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22.12.2020</v>
      </c>
      <c r="I7" s="196" t="s">
        <v>493</v>
      </c>
      <c r="J7" s="334"/>
      <c r="K7" s="214"/>
      <c r="L7" s="214"/>
      <c r="M7" s="214"/>
      <c r="N7" s="214"/>
      <c r="O7" s="214"/>
      <c r="P7" s="214"/>
      <c r="Q7" s="214"/>
      <c r="R7" s="214"/>
      <c r="S7" s="214"/>
      <c r="T7" s="214"/>
    </row>
    <row r="8" spans="1:20" s="190" customFormat="1" ht="45">
      <c r="A8" s="1202">
        <v>1</v>
      </c>
      <c r="B8" s="214"/>
      <c r="C8" s="214"/>
      <c r="D8" s="214"/>
      <c r="F8" s="335" t="e">
        <f ca="1">"2." &amp;mergeValue(A8)</f>
        <v>#NAME?</v>
      </c>
      <c r="G8" s="417" t="s">
        <v>494</v>
      </c>
      <c r="H8" s="317"/>
      <c r="I8" s="196" t="s">
        <v>590</v>
      </c>
      <c r="J8" s="334"/>
      <c r="K8" s="214"/>
      <c r="L8" s="214"/>
      <c r="M8" s="214"/>
      <c r="N8" s="214"/>
      <c r="O8" s="214"/>
      <c r="P8" s="214"/>
      <c r="Q8" s="214"/>
      <c r="R8" s="214"/>
      <c r="S8" s="214"/>
      <c r="T8" s="214"/>
    </row>
    <row r="9" spans="1:20" s="190" customFormat="1" ht="22.5">
      <c r="A9" s="1202"/>
      <c r="B9" s="214"/>
      <c r="C9" s="214"/>
      <c r="D9" s="214"/>
      <c r="F9" s="335" t="e">
        <f ca="1">"3." &amp;mergeValue(A9)</f>
        <v>#NAME?</v>
      </c>
      <c r="G9" s="417" t="s">
        <v>495</v>
      </c>
      <c r="H9" s="317"/>
      <c r="I9" s="196" t="s">
        <v>588</v>
      </c>
      <c r="J9" s="334"/>
      <c r="K9" s="214"/>
      <c r="L9" s="214"/>
      <c r="M9" s="214"/>
      <c r="N9" s="214"/>
      <c r="O9" s="214"/>
      <c r="P9" s="214"/>
      <c r="Q9" s="214"/>
      <c r="R9" s="214"/>
      <c r="S9" s="214"/>
      <c r="T9" s="214"/>
    </row>
    <row r="10" spans="1:20" s="190" customFormat="1" ht="22.5">
      <c r="A10" s="1202"/>
      <c r="B10" s="214"/>
      <c r="C10" s="214"/>
      <c r="D10" s="214"/>
      <c r="F10" s="335" t="e">
        <f ca="1">"4."&amp;mergeValue(A10)</f>
        <v>#NAME?</v>
      </c>
      <c r="G10" s="417" t="s">
        <v>496</v>
      </c>
      <c r="H10" s="318" t="s">
        <v>458</v>
      </c>
      <c r="I10" s="196"/>
      <c r="J10" s="334"/>
      <c r="K10" s="214"/>
      <c r="L10" s="214"/>
      <c r="M10" s="214"/>
      <c r="N10" s="214"/>
      <c r="O10" s="214"/>
      <c r="P10" s="214"/>
      <c r="Q10" s="214"/>
      <c r="R10" s="214"/>
      <c r="S10" s="214"/>
      <c r="T10" s="214"/>
    </row>
    <row r="11" spans="1:20" s="190" customFormat="1" ht="18.75">
      <c r="A11" s="1202"/>
      <c r="B11" s="1202">
        <v>1</v>
      </c>
      <c r="C11" s="344"/>
      <c r="D11" s="344"/>
      <c r="F11" s="335" t="e">
        <f ca="1">"4."&amp;mergeValue(A11) &amp;"."&amp;mergeValue(B11)</f>
        <v>#NAME?</v>
      </c>
      <c r="G11" s="324" t="s">
        <v>592</v>
      </c>
      <c r="H11" s="317" t="str">
        <f>IF(region_name="","",region_name)</f>
        <v>Республика Татарстан</v>
      </c>
      <c r="I11" s="196" t="s">
        <v>499</v>
      </c>
      <c r="J11" s="334"/>
      <c r="K11" s="214"/>
      <c r="L11" s="214"/>
      <c r="M11" s="214"/>
      <c r="N11" s="214"/>
      <c r="O11" s="214"/>
      <c r="P11" s="214"/>
      <c r="Q11" s="214"/>
      <c r="R11" s="214"/>
      <c r="S11" s="214"/>
      <c r="T11" s="214"/>
    </row>
    <row r="12" spans="1:20" s="190" customFormat="1" ht="22.5">
      <c r="A12" s="1202"/>
      <c r="B12" s="1202"/>
      <c r="C12" s="1202">
        <v>1</v>
      </c>
      <c r="D12" s="344"/>
      <c r="F12" s="335" t="e">
        <f ca="1">"4."&amp;mergeValue(A12) &amp;"."&amp;mergeValue(B12)&amp;"."&amp;mergeValue(C12)</f>
        <v>#NAME?</v>
      </c>
      <c r="G12" s="341" t="s">
        <v>497</v>
      </c>
      <c r="H12" s="317"/>
      <c r="I12" s="196" t="s">
        <v>500</v>
      </c>
      <c r="J12" s="334"/>
      <c r="K12" s="214"/>
      <c r="L12" s="214"/>
      <c r="M12" s="214"/>
      <c r="N12" s="214"/>
      <c r="O12" s="214"/>
      <c r="P12" s="214"/>
      <c r="Q12" s="214"/>
      <c r="R12" s="214"/>
      <c r="S12" s="214"/>
      <c r="T12" s="214"/>
    </row>
    <row r="13" spans="1:20" s="190" customFormat="1" ht="39" customHeight="1">
      <c r="A13" s="1202"/>
      <c r="B13" s="1202"/>
      <c r="C13" s="1202"/>
      <c r="D13" s="344">
        <v>1</v>
      </c>
      <c r="F13" s="335" t="e">
        <f ca="1">"4."&amp;mergeValue(A13) &amp;"."&amp;mergeValue(B13)&amp;"."&amp;mergeValue(C13)&amp;"."&amp;mergeValue(D13)</f>
        <v>#NAME?</v>
      </c>
      <c r="G13" s="420" t="s">
        <v>498</v>
      </c>
      <c r="H13" s="317"/>
      <c r="I13" s="1203" t="s">
        <v>591</v>
      </c>
      <c r="J13" s="334"/>
      <c r="K13" s="214"/>
      <c r="L13" s="214"/>
      <c r="M13" s="214"/>
      <c r="N13" s="214"/>
      <c r="O13" s="214"/>
      <c r="P13" s="214"/>
      <c r="Q13" s="214"/>
      <c r="R13" s="214"/>
      <c r="S13" s="214"/>
      <c r="T13" s="214"/>
    </row>
    <row r="14" spans="1:20" s="190" customFormat="1" ht="18.75">
      <c r="A14" s="1202"/>
      <c r="B14" s="1202"/>
      <c r="C14" s="1202"/>
      <c r="D14" s="344"/>
      <c r="F14" s="338"/>
      <c r="G14" s="150" t="s">
        <v>4</v>
      </c>
      <c r="H14" s="343"/>
      <c r="I14" s="1203"/>
      <c r="J14" s="334"/>
      <c r="K14" s="214"/>
      <c r="L14" s="214"/>
      <c r="M14" s="214"/>
      <c r="N14" s="214"/>
      <c r="O14" s="214"/>
      <c r="P14" s="214"/>
      <c r="Q14" s="214"/>
      <c r="R14" s="214"/>
      <c r="S14" s="214"/>
      <c r="T14" s="214"/>
    </row>
    <row r="15" spans="1:20" s="190" customFormat="1" ht="18.75">
      <c r="A15" s="1202"/>
      <c r="B15" s="1202"/>
      <c r="C15" s="344"/>
      <c r="D15" s="344"/>
      <c r="F15" s="421"/>
      <c r="G15" s="195" t="s">
        <v>403</v>
      </c>
      <c r="H15" s="422"/>
      <c r="I15" s="423"/>
      <c r="J15" s="334"/>
      <c r="K15" s="214"/>
      <c r="L15" s="214"/>
      <c r="M15" s="214"/>
      <c r="N15" s="214"/>
      <c r="O15" s="214"/>
      <c r="P15" s="214"/>
      <c r="Q15" s="214"/>
      <c r="R15" s="214"/>
      <c r="S15" s="214"/>
      <c r="T15" s="214"/>
    </row>
    <row r="16" spans="1:20" s="190" customFormat="1" ht="18.75">
      <c r="A16" s="1202"/>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7" t="s">
        <v>593</v>
      </c>
      <c r="H19" s="1197"/>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2" hidden="1" customWidth="1"/>
    <col min="7" max="8" width="11.140625" style="508"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21" width="23.7109375" style="478" hidden="1" customWidth="1"/>
    <col min="22" max="22" width="1.7109375" style="478" hidden="1" customWidth="1"/>
    <col min="23" max="23" width="11.7109375" style="478" customWidth="1"/>
    <col min="24" max="24" width="3.7109375" style="478" customWidth="1"/>
    <col min="25" max="25" width="11.7109375" style="478" customWidth="1"/>
    <col min="26" max="26" width="8.5703125" style="478" hidden="1" customWidth="1"/>
    <col min="27" max="27" width="4.7109375" style="478" customWidth="1"/>
    <col min="28" max="28" width="115.7109375" style="478" customWidth="1"/>
    <col min="29" max="33" width="10.5703125" style="502"/>
    <col min="34" max="249" width="10.5703125" style="478"/>
    <col min="250" max="257" width="0" style="478" hidden="1" customWidth="1"/>
    <col min="258" max="260" width="3.7109375" style="478" customWidth="1"/>
    <col min="261" max="261" width="12.7109375" style="478" customWidth="1"/>
    <col min="262" max="262" width="47.42578125" style="478" customWidth="1"/>
    <col min="263" max="271" width="0" style="478" hidden="1" customWidth="1"/>
    <col min="272" max="272" width="11.7109375" style="478" customWidth="1"/>
    <col min="273" max="273" width="6.42578125" style="478" bestFit="1" customWidth="1"/>
    <col min="274" max="274" width="11.7109375" style="478" customWidth="1"/>
    <col min="275" max="275" width="0" style="478" hidden="1" customWidth="1"/>
    <col min="276" max="276" width="3.7109375" style="478" customWidth="1"/>
    <col min="277" max="277" width="11.140625" style="478" bestFit="1" customWidth="1"/>
    <col min="278" max="505" width="10.5703125" style="478"/>
    <col min="506" max="513" width="0" style="478" hidden="1" customWidth="1"/>
    <col min="514" max="516" width="3.7109375" style="478" customWidth="1"/>
    <col min="517" max="517" width="12.7109375" style="478" customWidth="1"/>
    <col min="518" max="518" width="47.42578125" style="478" customWidth="1"/>
    <col min="519" max="527" width="0" style="478" hidden="1" customWidth="1"/>
    <col min="528" max="528" width="11.7109375" style="478" customWidth="1"/>
    <col min="529" max="529" width="6.42578125" style="478" bestFit="1" customWidth="1"/>
    <col min="530" max="530" width="11.7109375" style="478" customWidth="1"/>
    <col min="531" max="531" width="0" style="478" hidden="1" customWidth="1"/>
    <col min="532" max="532" width="3.7109375" style="478" customWidth="1"/>
    <col min="533" max="533" width="11.140625" style="478" bestFit="1" customWidth="1"/>
    <col min="534" max="761" width="10.5703125" style="478"/>
    <col min="762" max="769" width="0" style="478" hidden="1" customWidth="1"/>
    <col min="770" max="772" width="3.7109375" style="478" customWidth="1"/>
    <col min="773" max="773" width="12.7109375" style="478" customWidth="1"/>
    <col min="774" max="774" width="47.42578125" style="478" customWidth="1"/>
    <col min="775" max="783" width="0" style="478" hidden="1" customWidth="1"/>
    <col min="784" max="784" width="11.7109375" style="478" customWidth="1"/>
    <col min="785" max="785" width="6.42578125" style="478" bestFit="1" customWidth="1"/>
    <col min="786" max="786" width="11.7109375" style="478" customWidth="1"/>
    <col min="787" max="787" width="0" style="478" hidden="1" customWidth="1"/>
    <col min="788" max="788" width="3.7109375" style="478" customWidth="1"/>
    <col min="789" max="789" width="11.140625" style="478" bestFit="1" customWidth="1"/>
    <col min="790" max="1017" width="10.5703125" style="478"/>
    <col min="1018" max="1025" width="0" style="478" hidden="1" customWidth="1"/>
    <col min="1026" max="1028" width="3.7109375" style="478" customWidth="1"/>
    <col min="1029" max="1029" width="12.7109375" style="478" customWidth="1"/>
    <col min="1030" max="1030" width="47.42578125" style="478" customWidth="1"/>
    <col min="1031" max="1039" width="0" style="478" hidden="1" customWidth="1"/>
    <col min="1040" max="1040" width="11.7109375" style="478" customWidth="1"/>
    <col min="1041" max="1041" width="6.42578125" style="478" bestFit="1" customWidth="1"/>
    <col min="1042" max="1042" width="11.7109375" style="478" customWidth="1"/>
    <col min="1043" max="1043" width="0" style="478" hidden="1" customWidth="1"/>
    <col min="1044" max="1044" width="3.7109375" style="478" customWidth="1"/>
    <col min="1045" max="1045" width="11.140625" style="478" bestFit="1" customWidth="1"/>
    <col min="1046" max="1273" width="10.5703125" style="478"/>
    <col min="1274" max="1281" width="0" style="478" hidden="1" customWidth="1"/>
    <col min="1282" max="1284" width="3.7109375" style="478" customWidth="1"/>
    <col min="1285" max="1285" width="12.7109375" style="478" customWidth="1"/>
    <col min="1286" max="1286" width="47.42578125" style="478" customWidth="1"/>
    <col min="1287" max="1295" width="0" style="478" hidden="1" customWidth="1"/>
    <col min="1296" max="1296" width="11.7109375" style="478" customWidth="1"/>
    <col min="1297" max="1297" width="6.42578125" style="478" bestFit="1" customWidth="1"/>
    <col min="1298" max="1298" width="11.7109375" style="478" customWidth="1"/>
    <col min="1299" max="1299" width="0" style="478" hidden="1" customWidth="1"/>
    <col min="1300" max="1300" width="3.7109375" style="478" customWidth="1"/>
    <col min="1301" max="1301" width="11.140625" style="478" bestFit="1" customWidth="1"/>
    <col min="1302" max="1529" width="10.5703125" style="478"/>
    <col min="1530" max="1537" width="0" style="478" hidden="1" customWidth="1"/>
    <col min="1538" max="1540" width="3.7109375" style="478" customWidth="1"/>
    <col min="1541" max="1541" width="12.7109375" style="478" customWidth="1"/>
    <col min="1542" max="1542" width="47.42578125" style="478" customWidth="1"/>
    <col min="1543" max="1551" width="0" style="478" hidden="1" customWidth="1"/>
    <col min="1552" max="1552" width="11.7109375" style="478" customWidth="1"/>
    <col min="1553" max="1553" width="6.42578125" style="478" bestFit="1" customWidth="1"/>
    <col min="1554" max="1554" width="11.7109375" style="478" customWidth="1"/>
    <col min="1555" max="1555" width="0" style="478" hidden="1" customWidth="1"/>
    <col min="1556" max="1556" width="3.7109375" style="478" customWidth="1"/>
    <col min="1557" max="1557" width="11.140625" style="478" bestFit="1" customWidth="1"/>
    <col min="1558" max="1785" width="10.5703125" style="478"/>
    <col min="1786" max="1793" width="0" style="478" hidden="1" customWidth="1"/>
    <col min="1794" max="1796" width="3.7109375" style="478" customWidth="1"/>
    <col min="1797" max="1797" width="12.7109375" style="478" customWidth="1"/>
    <col min="1798" max="1798" width="47.42578125" style="478" customWidth="1"/>
    <col min="1799" max="1807" width="0" style="478" hidden="1" customWidth="1"/>
    <col min="1808" max="1808" width="11.7109375" style="478" customWidth="1"/>
    <col min="1809" max="1809" width="6.42578125" style="478" bestFit="1" customWidth="1"/>
    <col min="1810" max="1810" width="11.7109375" style="478" customWidth="1"/>
    <col min="1811" max="1811" width="0" style="478" hidden="1" customWidth="1"/>
    <col min="1812" max="1812" width="3.7109375" style="478" customWidth="1"/>
    <col min="1813" max="1813" width="11.140625" style="478" bestFit="1" customWidth="1"/>
    <col min="1814" max="2041" width="10.5703125" style="478"/>
    <col min="2042" max="2049" width="0" style="478" hidden="1" customWidth="1"/>
    <col min="2050" max="2052" width="3.7109375" style="478" customWidth="1"/>
    <col min="2053" max="2053" width="12.7109375" style="478" customWidth="1"/>
    <col min="2054" max="2054" width="47.42578125" style="478" customWidth="1"/>
    <col min="2055" max="2063" width="0" style="478" hidden="1" customWidth="1"/>
    <col min="2064" max="2064" width="11.7109375" style="478" customWidth="1"/>
    <col min="2065" max="2065" width="6.42578125" style="478" bestFit="1" customWidth="1"/>
    <col min="2066" max="2066" width="11.7109375" style="478" customWidth="1"/>
    <col min="2067" max="2067" width="0" style="478" hidden="1" customWidth="1"/>
    <col min="2068" max="2068" width="3.7109375" style="478" customWidth="1"/>
    <col min="2069" max="2069" width="11.140625" style="478" bestFit="1" customWidth="1"/>
    <col min="2070" max="2297" width="10.5703125" style="478"/>
    <col min="2298" max="2305" width="0" style="478" hidden="1" customWidth="1"/>
    <col min="2306" max="2308" width="3.7109375" style="478" customWidth="1"/>
    <col min="2309" max="2309" width="12.7109375" style="478" customWidth="1"/>
    <col min="2310" max="2310" width="47.42578125" style="478" customWidth="1"/>
    <col min="2311" max="2319" width="0" style="478" hidden="1" customWidth="1"/>
    <col min="2320" max="2320" width="11.7109375" style="478" customWidth="1"/>
    <col min="2321" max="2321" width="6.42578125" style="478" bestFit="1" customWidth="1"/>
    <col min="2322" max="2322" width="11.7109375" style="478" customWidth="1"/>
    <col min="2323" max="2323" width="0" style="478" hidden="1" customWidth="1"/>
    <col min="2324" max="2324" width="3.7109375" style="478" customWidth="1"/>
    <col min="2325" max="2325" width="11.140625" style="478" bestFit="1" customWidth="1"/>
    <col min="2326" max="2553" width="10.5703125" style="478"/>
    <col min="2554" max="2561" width="0" style="478" hidden="1" customWidth="1"/>
    <col min="2562" max="2564" width="3.7109375" style="478" customWidth="1"/>
    <col min="2565" max="2565" width="12.7109375" style="478" customWidth="1"/>
    <col min="2566" max="2566" width="47.42578125" style="478" customWidth="1"/>
    <col min="2567" max="2575" width="0" style="478" hidden="1" customWidth="1"/>
    <col min="2576" max="2576" width="11.7109375" style="478" customWidth="1"/>
    <col min="2577" max="2577" width="6.42578125" style="478" bestFit="1" customWidth="1"/>
    <col min="2578" max="2578" width="11.7109375" style="478" customWidth="1"/>
    <col min="2579" max="2579" width="0" style="478" hidden="1" customWidth="1"/>
    <col min="2580" max="2580" width="3.7109375" style="478" customWidth="1"/>
    <col min="2581" max="2581" width="11.140625" style="478" bestFit="1" customWidth="1"/>
    <col min="2582" max="2809" width="10.5703125" style="478"/>
    <col min="2810" max="2817" width="0" style="478" hidden="1" customWidth="1"/>
    <col min="2818" max="2820" width="3.7109375" style="478" customWidth="1"/>
    <col min="2821" max="2821" width="12.7109375" style="478" customWidth="1"/>
    <col min="2822" max="2822" width="47.42578125" style="478" customWidth="1"/>
    <col min="2823" max="2831" width="0" style="478" hidden="1" customWidth="1"/>
    <col min="2832" max="2832" width="11.7109375" style="478" customWidth="1"/>
    <col min="2833" max="2833" width="6.42578125" style="478" bestFit="1" customWidth="1"/>
    <col min="2834" max="2834" width="11.7109375" style="478" customWidth="1"/>
    <col min="2835" max="2835" width="0" style="478" hidden="1" customWidth="1"/>
    <col min="2836" max="2836" width="3.7109375" style="478" customWidth="1"/>
    <col min="2837" max="2837" width="11.140625" style="478" bestFit="1" customWidth="1"/>
    <col min="2838" max="3065" width="10.5703125" style="478"/>
    <col min="3066" max="3073" width="0" style="478" hidden="1" customWidth="1"/>
    <col min="3074" max="3076" width="3.7109375" style="478" customWidth="1"/>
    <col min="3077" max="3077" width="12.7109375" style="478" customWidth="1"/>
    <col min="3078" max="3078" width="47.42578125" style="478" customWidth="1"/>
    <col min="3079" max="3087" width="0" style="478" hidden="1" customWidth="1"/>
    <col min="3088" max="3088" width="11.7109375" style="478" customWidth="1"/>
    <col min="3089" max="3089" width="6.42578125" style="478" bestFit="1" customWidth="1"/>
    <col min="3090" max="3090" width="11.7109375" style="478" customWidth="1"/>
    <col min="3091" max="3091" width="0" style="478" hidden="1" customWidth="1"/>
    <col min="3092" max="3092" width="3.7109375" style="478" customWidth="1"/>
    <col min="3093" max="3093" width="11.140625" style="478" bestFit="1" customWidth="1"/>
    <col min="3094" max="3321" width="10.5703125" style="478"/>
    <col min="3322" max="3329" width="0" style="478" hidden="1" customWidth="1"/>
    <col min="3330" max="3332" width="3.7109375" style="478" customWidth="1"/>
    <col min="3333" max="3333" width="12.7109375" style="478" customWidth="1"/>
    <col min="3334" max="3334" width="47.42578125" style="478" customWidth="1"/>
    <col min="3335" max="3343" width="0" style="478" hidden="1" customWidth="1"/>
    <col min="3344" max="3344" width="11.7109375" style="478" customWidth="1"/>
    <col min="3345" max="3345" width="6.42578125" style="478" bestFit="1" customWidth="1"/>
    <col min="3346" max="3346" width="11.7109375" style="478" customWidth="1"/>
    <col min="3347" max="3347" width="0" style="478" hidden="1" customWidth="1"/>
    <col min="3348" max="3348" width="3.7109375" style="478" customWidth="1"/>
    <col min="3349" max="3349" width="11.140625" style="478" bestFit="1" customWidth="1"/>
    <col min="3350" max="3577" width="10.5703125" style="478"/>
    <col min="3578" max="3585" width="0" style="478" hidden="1" customWidth="1"/>
    <col min="3586" max="3588" width="3.7109375" style="478" customWidth="1"/>
    <col min="3589" max="3589" width="12.7109375" style="478" customWidth="1"/>
    <col min="3590" max="3590" width="47.42578125" style="478" customWidth="1"/>
    <col min="3591" max="3599" width="0" style="478" hidden="1" customWidth="1"/>
    <col min="3600" max="3600" width="11.7109375" style="478" customWidth="1"/>
    <col min="3601" max="3601" width="6.42578125" style="478" bestFit="1" customWidth="1"/>
    <col min="3602" max="3602" width="11.7109375" style="478" customWidth="1"/>
    <col min="3603" max="3603" width="0" style="478" hidden="1" customWidth="1"/>
    <col min="3604" max="3604" width="3.7109375" style="478" customWidth="1"/>
    <col min="3605" max="3605" width="11.140625" style="478" bestFit="1" customWidth="1"/>
    <col min="3606" max="3833" width="10.5703125" style="478"/>
    <col min="3834" max="3841" width="0" style="478" hidden="1" customWidth="1"/>
    <col min="3842" max="3844" width="3.7109375" style="478" customWidth="1"/>
    <col min="3845" max="3845" width="12.7109375" style="478" customWidth="1"/>
    <col min="3846" max="3846" width="47.42578125" style="478" customWidth="1"/>
    <col min="3847" max="3855" width="0" style="478" hidden="1" customWidth="1"/>
    <col min="3856" max="3856" width="11.7109375" style="478" customWidth="1"/>
    <col min="3857" max="3857" width="6.42578125" style="478" bestFit="1" customWidth="1"/>
    <col min="3858" max="3858" width="11.7109375" style="478" customWidth="1"/>
    <col min="3859" max="3859" width="0" style="478" hidden="1" customWidth="1"/>
    <col min="3860" max="3860" width="3.7109375" style="478" customWidth="1"/>
    <col min="3861" max="3861" width="11.140625" style="478" bestFit="1" customWidth="1"/>
    <col min="3862" max="4089" width="10.5703125" style="478"/>
    <col min="4090" max="4097" width="0" style="478" hidden="1" customWidth="1"/>
    <col min="4098" max="4100" width="3.7109375" style="478" customWidth="1"/>
    <col min="4101" max="4101" width="12.7109375" style="478" customWidth="1"/>
    <col min="4102" max="4102" width="47.42578125" style="478" customWidth="1"/>
    <col min="4103" max="4111" width="0" style="478" hidden="1" customWidth="1"/>
    <col min="4112" max="4112" width="11.7109375" style="478" customWidth="1"/>
    <col min="4113" max="4113" width="6.42578125" style="478" bestFit="1" customWidth="1"/>
    <col min="4114" max="4114" width="11.7109375" style="478" customWidth="1"/>
    <col min="4115" max="4115" width="0" style="478" hidden="1" customWidth="1"/>
    <col min="4116" max="4116" width="3.7109375" style="478" customWidth="1"/>
    <col min="4117" max="4117" width="11.140625" style="478" bestFit="1" customWidth="1"/>
    <col min="4118" max="4345" width="10.5703125" style="478"/>
    <col min="4346" max="4353" width="0" style="478" hidden="1" customWidth="1"/>
    <col min="4354" max="4356" width="3.7109375" style="478" customWidth="1"/>
    <col min="4357" max="4357" width="12.7109375" style="478" customWidth="1"/>
    <col min="4358" max="4358" width="47.42578125" style="478" customWidth="1"/>
    <col min="4359" max="4367" width="0" style="478" hidden="1" customWidth="1"/>
    <col min="4368" max="4368" width="11.7109375" style="478" customWidth="1"/>
    <col min="4369" max="4369" width="6.42578125" style="478" bestFit="1" customWidth="1"/>
    <col min="4370" max="4370" width="11.7109375" style="478" customWidth="1"/>
    <col min="4371" max="4371" width="0" style="478" hidden="1" customWidth="1"/>
    <col min="4372" max="4372" width="3.7109375" style="478" customWidth="1"/>
    <col min="4373" max="4373" width="11.140625" style="478" bestFit="1" customWidth="1"/>
    <col min="4374" max="4601" width="10.5703125" style="478"/>
    <col min="4602" max="4609" width="0" style="478" hidden="1" customWidth="1"/>
    <col min="4610" max="4612" width="3.7109375" style="478" customWidth="1"/>
    <col min="4613" max="4613" width="12.7109375" style="478" customWidth="1"/>
    <col min="4614" max="4614" width="47.42578125" style="478" customWidth="1"/>
    <col min="4615" max="4623" width="0" style="478" hidden="1" customWidth="1"/>
    <col min="4624" max="4624" width="11.7109375" style="478" customWidth="1"/>
    <col min="4625" max="4625" width="6.42578125" style="478" bestFit="1" customWidth="1"/>
    <col min="4626" max="4626" width="11.7109375" style="478" customWidth="1"/>
    <col min="4627" max="4627" width="0" style="478" hidden="1" customWidth="1"/>
    <col min="4628" max="4628" width="3.7109375" style="478" customWidth="1"/>
    <col min="4629" max="4629" width="11.140625" style="478" bestFit="1" customWidth="1"/>
    <col min="4630" max="4857" width="10.5703125" style="478"/>
    <col min="4858" max="4865" width="0" style="478" hidden="1" customWidth="1"/>
    <col min="4866" max="4868" width="3.7109375" style="478" customWidth="1"/>
    <col min="4869" max="4869" width="12.7109375" style="478" customWidth="1"/>
    <col min="4870" max="4870" width="47.42578125" style="478" customWidth="1"/>
    <col min="4871" max="4879" width="0" style="478" hidden="1" customWidth="1"/>
    <col min="4880" max="4880" width="11.7109375" style="478" customWidth="1"/>
    <col min="4881" max="4881" width="6.42578125" style="478" bestFit="1" customWidth="1"/>
    <col min="4882" max="4882" width="11.7109375" style="478" customWidth="1"/>
    <col min="4883" max="4883" width="0" style="478" hidden="1" customWidth="1"/>
    <col min="4884" max="4884" width="3.7109375" style="478" customWidth="1"/>
    <col min="4885" max="4885" width="11.140625" style="478" bestFit="1" customWidth="1"/>
    <col min="4886" max="5113" width="10.5703125" style="478"/>
    <col min="5114" max="5121" width="0" style="478" hidden="1" customWidth="1"/>
    <col min="5122" max="5124" width="3.7109375" style="478" customWidth="1"/>
    <col min="5125" max="5125" width="12.7109375" style="478" customWidth="1"/>
    <col min="5126" max="5126" width="47.42578125" style="478" customWidth="1"/>
    <col min="5127" max="5135" width="0" style="478" hidden="1" customWidth="1"/>
    <col min="5136" max="5136" width="11.7109375" style="478" customWidth="1"/>
    <col min="5137" max="5137" width="6.42578125" style="478" bestFit="1" customWidth="1"/>
    <col min="5138" max="5138" width="11.7109375" style="478" customWidth="1"/>
    <col min="5139" max="5139" width="0" style="478" hidden="1" customWidth="1"/>
    <col min="5140" max="5140" width="3.7109375" style="478" customWidth="1"/>
    <col min="5141" max="5141" width="11.140625" style="478" bestFit="1" customWidth="1"/>
    <col min="5142" max="5369" width="10.5703125" style="478"/>
    <col min="5370" max="5377" width="0" style="478" hidden="1" customWidth="1"/>
    <col min="5378" max="5380" width="3.7109375" style="478" customWidth="1"/>
    <col min="5381" max="5381" width="12.7109375" style="478" customWidth="1"/>
    <col min="5382" max="5382" width="47.42578125" style="478" customWidth="1"/>
    <col min="5383" max="5391" width="0" style="478" hidden="1" customWidth="1"/>
    <col min="5392" max="5392" width="11.7109375" style="478" customWidth="1"/>
    <col min="5393" max="5393" width="6.42578125" style="478" bestFit="1" customWidth="1"/>
    <col min="5394" max="5394" width="11.7109375" style="478" customWidth="1"/>
    <col min="5395" max="5395" width="0" style="478" hidden="1" customWidth="1"/>
    <col min="5396" max="5396" width="3.7109375" style="478" customWidth="1"/>
    <col min="5397" max="5397" width="11.140625" style="478" bestFit="1" customWidth="1"/>
    <col min="5398" max="5625" width="10.5703125" style="478"/>
    <col min="5626" max="5633" width="0" style="478" hidden="1" customWidth="1"/>
    <col min="5634" max="5636" width="3.7109375" style="478" customWidth="1"/>
    <col min="5637" max="5637" width="12.7109375" style="478" customWidth="1"/>
    <col min="5638" max="5638" width="47.42578125" style="478" customWidth="1"/>
    <col min="5639" max="5647" width="0" style="478" hidden="1" customWidth="1"/>
    <col min="5648" max="5648" width="11.7109375" style="478" customWidth="1"/>
    <col min="5649" max="5649" width="6.42578125" style="478" bestFit="1" customWidth="1"/>
    <col min="5650" max="5650" width="11.7109375" style="478" customWidth="1"/>
    <col min="5651" max="5651" width="0" style="478" hidden="1" customWidth="1"/>
    <col min="5652" max="5652" width="3.7109375" style="478" customWidth="1"/>
    <col min="5653" max="5653" width="11.140625" style="478" bestFit="1" customWidth="1"/>
    <col min="5654" max="5881" width="10.5703125" style="478"/>
    <col min="5882" max="5889" width="0" style="478" hidden="1" customWidth="1"/>
    <col min="5890" max="5892" width="3.7109375" style="478" customWidth="1"/>
    <col min="5893" max="5893" width="12.7109375" style="478" customWidth="1"/>
    <col min="5894" max="5894" width="47.42578125" style="478" customWidth="1"/>
    <col min="5895" max="5903" width="0" style="478" hidden="1" customWidth="1"/>
    <col min="5904" max="5904" width="11.7109375" style="478" customWidth="1"/>
    <col min="5905" max="5905" width="6.42578125" style="478" bestFit="1" customWidth="1"/>
    <col min="5906" max="5906" width="11.7109375" style="478" customWidth="1"/>
    <col min="5907" max="5907" width="0" style="478" hidden="1" customWidth="1"/>
    <col min="5908" max="5908" width="3.7109375" style="478" customWidth="1"/>
    <col min="5909" max="5909" width="11.140625" style="478" bestFit="1" customWidth="1"/>
    <col min="5910" max="6137" width="10.5703125" style="478"/>
    <col min="6138" max="6145" width="0" style="478" hidden="1" customWidth="1"/>
    <col min="6146" max="6148" width="3.7109375" style="478" customWidth="1"/>
    <col min="6149" max="6149" width="12.7109375" style="478" customWidth="1"/>
    <col min="6150" max="6150" width="47.42578125" style="478" customWidth="1"/>
    <col min="6151" max="6159" width="0" style="478" hidden="1" customWidth="1"/>
    <col min="6160" max="6160" width="11.7109375" style="478" customWidth="1"/>
    <col min="6161" max="6161" width="6.42578125" style="478" bestFit="1" customWidth="1"/>
    <col min="6162" max="6162" width="11.7109375" style="478" customWidth="1"/>
    <col min="6163" max="6163" width="0" style="478" hidden="1" customWidth="1"/>
    <col min="6164" max="6164" width="3.7109375" style="478" customWidth="1"/>
    <col min="6165" max="6165" width="11.140625" style="478" bestFit="1" customWidth="1"/>
    <col min="6166" max="6393" width="10.5703125" style="478"/>
    <col min="6394" max="6401" width="0" style="478" hidden="1" customWidth="1"/>
    <col min="6402" max="6404" width="3.7109375" style="478" customWidth="1"/>
    <col min="6405" max="6405" width="12.7109375" style="478" customWidth="1"/>
    <col min="6406" max="6406" width="47.42578125" style="478" customWidth="1"/>
    <col min="6407" max="6415" width="0" style="478" hidden="1" customWidth="1"/>
    <col min="6416" max="6416" width="11.7109375" style="478" customWidth="1"/>
    <col min="6417" max="6417" width="6.42578125" style="478" bestFit="1" customWidth="1"/>
    <col min="6418" max="6418" width="11.7109375" style="478" customWidth="1"/>
    <col min="6419" max="6419" width="0" style="478" hidden="1" customWidth="1"/>
    <col min="6420" max="6420" width="3.7109375" style="478" customWidth="1"/>
    <col min="6421" max="6421" width="11.140625" style="478" bestFit="1" customWidth="1"/>
    <col min="6422" max="6649" width="10.5703125" style="478"/>
    <col min="6650" max="6657" width="0" style="478" hidden="1" customWidth="1"/>
    <col min="6658" max="6660" width="3.7109375" style="478" customWidth="1"/>
    <col min="6661" max="6661" width="12.7109375" style="478" customWidth="1"/>
    <col min="6662" max="6662" width="47.42578125" style="478" customWidth="1"/>
    <col min="6663" max="6671" width="0" style="478" hidden="1" customWidth="1"/>
    <col min="6672" max="6672" width="11.7109375" style="478" customWidth="1"/>
    <col min="6673" max="6673" width="6.42578125" style="478" bestFit="1" customWidth="1"/>
    <col min="6674" max="6674" width="11.7109375" style="478" customWidth="1"/>
    <col min="6675" max="6675" width="0" style="478" hidden="1" customWidth="1"/>
    <col min="6676" max="6676" width="3.7109375" style="478" customWidth="1"/>
    <col min="6677" max="6677" width="11.140625" style="478" bestFit="1" customWidth="1"/>
    <col min="6678" max="6905" width="10.5703125" style="478"/>
    <col min="6906" max="6913" width="0" style="478" hidden="1" customWidth="1"/>
    <col min="6914" max="6916" width="3.7109375" style="478" customWidth="1"/>
    <col min="6917" max="6917" width="12.7109375" style="478" customWidth="1"/>
    <col min="6918" max="6918" width="47.42578125" style="478" customWidth="1"/>
    <col min="6919" max="6927" width="0" style="478" hidden="1" customWidth="1"/>
    <col min="6928" max="6928" width="11.7109375" style="478" customWidth="1"/>
    <col min="6929" max="6929" width="6.42578125" style="478" bestFit="1" customWidth="1"/>
    <col min="6930" max="6930" width="11.7109375" style="478" customWidth="1"/>
    <col min="6931" max="6931" width="0" style="478" hidden="1" customWidth="1"/>
    <col min="6932" max="6932" width="3.7109375" style="478" customWidth="1"/>
    <col min="6933" max="6933" width="11.140625" style="478" bestFit="1" customWidth="1"/>
    <col min="6934" max="7161" width="10.5703125" style="478"/>
    <col min="7162" max="7169" width="0" style="478" hidden="1" customWidth="1"/>
    <col min="7170" max="7172" width="3.7109375" style="478" customWidth="1"/>
    <col min="7173" max="7173" width="12.7109375" style="478" customWidth="1"/>
    <col min="7174" max="7174" width="47.42578125" style="478" customWidth="1"/>
    <col min="7175" max="7183" width="0" style="478" hidden="1" customWidth="1"/>
    <col min="7184" max="7184" width="11.7109375" style="478" customWidth="1"/>
    <col min="7185" max="7185" width="6.42578125" style="478" bestFit="1" customWidth="1"/>
    <col min="7186" max="7186" width="11.7109375" style="478" customWidth="1"/>
    <col min="7187" max="7187" width="0" style="478" hidden="1" customWidth="1"/>
    <col min="7188" max="7188" width="3.7109375" style="478" customWidth="1"/>
    <col min="7189" max="7189" width="11.140625" style="478" bestFit="1" customWidth="1"/>
    <col min="7190" max="7417" width="10.5703125" style="478"/>
    <col min="7418" max="7425" width="0" style="478" hidden="1" customWidth="1"/>
    <col min="7426" max="7428" width="3.7109375" style="478" customWidth="1"/>
    <col min="7429" max="7429" width="12.7109375" style="478" customWidth="1"/>
    <col min="7430" max="7430" width="47.42578125" style="478" customWidth="1"/>
    <col min="7431" max="7439" width="0" style="478" hidden="1" customWidth="1"/>
    <col min="7440" max="7440" width="11.7109375" style="478" customWidth="1"/>
    <col min="7441" max="7441" width="6.42578125" style="478" bestFit="1" customWidth="1"/>
    <col min="7442" max="7442" width="11.7109375" style="478" customWidth="1"/>
    <col min="7443" max="7443" width="0" style="478" hidden="1" customWidth="1"/>
    <col min="7444" max="7444" width="3.7109375" style="478" customWidth="1"/>
    <col min="7445" max="7445" width="11.140625" style="478" bestFit="1" customWidth="1"/>
    <col min="7446" max="7673" width="10.5703125" style="478"/>
    <col min="7674" max="7681" width="0" style="478" hidden="1" customWidth="1"/>
    <col min="7682" max="7684" width="3.7109375" style="478" customWidth="1"/>
    <col min="7685" max="7685" width="12.7109375" style="478" customWidth="1"/>
    <col min="7686" max="7686" width="47.42578125" style="478" customWidth="1"/>
    <col min="7687" max="7695" width="0" style="478" hidden="1" customWidth="1"/>
    <col min="7696" max="7696" width="11.7109375" style="478" customWidth="1"/>
    <col min="7697" max="7697" width="6.42578125" style="478" bestFit="1" customWidth="1"/>
    <col min="7698" max="7698" width="11.7109375" style="478" customWidth="1"/>
    <col min="7699" max="7699" width="0" style="478" hidden="1" customWidth="1"/>
    <col min="7700" max="7700" width="3.7109375" style="478" customWidth="1"/>
    <col min="7701" max="7701" width="11.140625" style="478" bestFit="1" customWidth="1"/>
    <col min="7702" max="7929" width="10.5703125" style="478"/>
    <col min="7930" max="7937" width="0" style="478" hidden="1" customWidth="1"/>
    <col min="7938" max="7940" width="3.7109375" style="478" customWidth="1"/>
    <col min="7941" max="7941" width="12.7109375" style="478" customWidth="1"/>
    <col min="7942" max="7942" width="47.42578125" style="478" customWidth="1"/>
    <col min="7943" max="7951" width="0" style="478" hidden="1" customWidth="1"/>
    <col min="7952" max="7952" width="11.7109375" style="478" customWidth="1"/>
    <col min="7953" max="7953" width="6.42578125" style="478" bestFit="1" customWidth="1"/>
    <col min="7954" max="7954" width="11.7109375" style="478" customWidth="1"/>
    <col min="7955" max="7955" width="0" style="478" hidden="1" customWidth="1"/>
    <col min="7956" max="7956" width="3.7109375" style="478" customWidth="1"/>
    <col min="7957" max="7957" width="11.140625" style="478" bestFit="1" customWidth="1"/>
    <col min="7958" max="8185" width="10.5703125" style="478"/>
    <col min="8186" max="8193" width="0" style="478" hidden="1" customWidth="1"/>
    <col min="8194" max="8196" width="3.7109375" style="478" customWidth="1"/>
    <col min="8197" max="8197" width="12.7109375" style="478" customWidth="1"/>
    <col min="8198" max="8198" width="47.42578125" style="478" customWidth="1"/>
    <col min="8199" max="8207" width="0" style="478" hidden="1" customWidth="1"/>
    <col min="8208" max="8208" width="11.7109375" style="478" customWidth="1"/>
    <col min="8209" max="8209" width="6.42578125" style="478" bestFit="1" customWidth="1"/>
    <col min="8210" max="8210" width="11.7109375" style="478" customWidth="1"/>
    <col min="8211" max="8211" width="0" style="478" hidden="1" customWidth="1"/>
    <col min="8212" max="8212" width="3.7109375" style="478" customWidth="1"/>
    <col min="8213" max="8213" width="11.140625" style="478" bestFit="1" customWidth="1"/>
    <col min="8214" max="8441" width="10.5703125" style="478"/>
    <col min="8442" max="8449" width="0" style="478" hidden="1" customWidth="1"/>
    <col min="8450" max="8452" width="3.7109375" style="478" customWidth="1"/>
    <col min="8453" max="8453" width="12.7109375" style="478" customWidth="1"/>
    <col min="8454" max="8454" width="47.42578125" style="478" customWidth="1"/>
    <col min="8455" max="8463" width="0" style="478" hidden="1" customWidth="1"/>
    <col min="8464" max="8464" width="11.7109375" style="478" customWidth="1"/>
    <col min="8465" max="8465" width="6.42578125" style="478" bestFit="1" customWidth="1"/>
    <col min="8466" max="8466" width="11.7109375" style="478" customWidth="1"/>
    <col min="8467" max="8467" width="0" style="478" hidden="1" customWidth="1"/>
    <col min="8468" max="8468" width="3.7109375" style="478" customWidth="1"/>
    <col min="8469" max="8469" width="11.140625" style="478" bestFit="1" customWidth="1"/>
    <col min="8470" max="8697" width="10.5703125" style="478"/>
    <col min="8698" max="8705" width="0" style="478" hidden="1" customWidth="1"/>
    <col min="8706" max="8708" width="3.7109375" style="478" customWidth="1"/>
    <col min="8709" max="8709" width="12.7109375" style="478" customWidth="1"/>
    <col min="8710" max="8710" width="47.42578125" style="478" customWidth="1"/>
    <col min="8711" max="8719" width="0" style="478" hidden="1" customWidth="1"/>
    <col min="8720" max="8720" width="11.7109375" style="478" customWidth="1"/>
    <col min="8721" max="8721" width="6.42578125" style="478" bestFit="1" customWidth="1"/>
    <col min="8722" max="8722" width="11.7109375" style="478" customWidth="1"/>
    <col min="8723" max="8723" width="0" style="478" hidden="1" customWidth="1"/>
    <col min="8724" max="8724" width="3.7109375" style="478" customWidth="1"/>
    <col min="8725" max="8725" width="11.140625" style="478" bestFit="1" customWidth="1"/>
    <col min="8726" max="8953" width="10.5703125" style="478"/>
    <col min="8954" max="8961" width="0" style="478" hidden="1" customWidth="1"/>
    <col min="8962" max="8964" width="3.7109375" style="478" customWidth="1"/>
    <col min="8965" max="8965" width="12.7109375" style="478" customWidth="1"/>
    <col min="8966" max="8966" width="47.42578125" style="478" customWidth="1"/>
    <col min="8967" max="8975" width="0" style="478" hidden="1" customWidth="1"/>
    <col min="8976" max="8976" width="11.7109375" style="478" customWidth="1"/>
    <col min="8977" max="8977" width="6.42578125" style="478" bestFit="1" customWidth="1"/>
    <col min="8978" max="8978" width="11.7109375" style="478" customWidth="1"/>
    <col min="8979" max="8979" width="0" style="478" hidden="1" customWidth="1"/>
    <col min="8980" max="8980" width="3.7109375" style="478" customWidth="1"/>
    <col min="8981" max="8981" width="11.140625" style="478" bestFit="1" customWidth="1"/>
    <col min="8982" max="9209" width="10.5703125" style="478"/>
    <col min="9210" max="9217" width="0" style="478" hidden="1" customWidth="1"/>
    <col min="9218" max="9220" width="3.7109375" style="478" customWidth="1"/>
    <col min="9221" max="9221" width="12.7109375" style="478" customWidth="1"/>
    <col min="9222" max="9222" width="47.42578125" style="478" customWidth="1"/>
    <col min="9223" max="9231" width="0" style="478" hidden="1" customWidth="1"/>
    <col min="9232" max="9232" width="11.7109375" style="478" customWidth="1"/>
    <col min="9233" max="9233" width="6.42578125" style="478" bestFit="1" customWidth="1"/>
    <col min="9234" max="9234" width="11.7109375" style="478" customWidth="1"/>
    <col min="9235" max="9235" width="0" style="478" hidden="1" customWidth="1"/>
    <col min="9236" max="9236" width="3.7109375" style="478" customWidth="1"/>
    <col min="9237" max="9237" width="11.140625" style="478" bestFit="1" customWidth="1"/>
    <col min="9238" max="9465" width="10.5703125" style="478"/>
    <col min="9466" max="9473" width="0" style="478" hidden="1" customWidth="1"/>
    <col min="9474" max="9476" width="3.7109375" style="478" customWidth="1"/>
    <col min="9477" max="9477" width="12.7109375" style="478" customWidth="1"/>
    <col min="9478" max="9478" width="47.42578125" style="478" customWidth="1"/>
    <col min="9479" max="9487" width="0" style="478" hidden="1" customWidth="1"/>
    <col min="9488" max="9488" width="11.7109375" style="478" customWidth="1"/>
    <col min="9489" max="9489" width="6.42578125" style="478" bestFit="1" customWidth="1"/>
    <col min="9490" max="9490" width="11.7109375" style="478" customWidth="1"/>
    <col min="9491" max="9491" width="0" style="478" hidden="1" customWidth="1"/>
    <col min="9492" max="9492" width="3.7109375" style="478" customWidth="1"/>
    <col min="9493" max="9493" width="11.140625" style="478" bestFit="1" customWidth="1"/>
    <col min="9494" max="9721" width="10.5703125" style="478"/>
    <col min="9722" max="9729" width="0" style="478" hidden="1" customWidth="1"/>
    <col min="9730" max="9732" width="3.7109375" style="478" customWidth="1"/>
    <col min="9733" max="9733" width="12.7109375" style="478" customWidth="1"/>
    <col min="9734" max="9734" width="47.42578125" style="478" customWidth="1"/>
    <col min="9735" max="9743" width="0" style="478" hidden="1" customWidth="1"/>
    <col min="9744" max="9744" width="11.7109375" style="478" customWidth="1"/>
    <col min="9745" max="9745" width="6.42578125" style="478" bestFit="1" customWidth="1"/>
    <col min="9746" max="9746" width="11.7109375" style="478" customWidth="1"/>
    <col min="9747" max="9747" width="0" style="478" hidden="1" customWidth="1"/>
    <col min="9748" max="9748" width="3.7109375" style="478" customWidth="1"/>
    <col min="9749" max="9749" width="11.140625" style="478" bestFit="1" customWidth="1"/>
    <col min="9750" max="9977" width="10.5703125" style="478"/>
    <col min="9978" max="9985" width="0" style="478" hidden="1" customWidth="1"/>
    <col min="9986" max="9988" width="3.7109375" style="478" customWidth="1"/>
    <col min="9989" max="9989" width="12.7109375" style="478" customWidth="1"/>
    <col min="9990" max="9990" width="47.42578125" style="478" customWidth="1"/>
    <col min="9991" max="9999" width="0" style="478" hidden="1" customWidth="1"/>
    <col min="10000" max="10000" width="11.7109375" style="478" customWidth="1"/>
    <col min="10001" max="10001" width="6.42578125" style="478" bestFit="1" customWidth="1"/>
    <col min="10002" max="10002" width="11.7109375" style="478" customWidth="1"/>
    <col min="10003" max="10003" width="0" style="478" hidden="1" customWidth="1"/>
    <col min="10004" max="10004" width="3.7109375" style="478" customWidth="1"/>
    <col min="10005" max="10005" width="11.140625" style="478" bestFit="1" customWidth="1"/>
    <col min="10006" max="10233" width="10.5703125" style="478"/>
    <col min="10234" max="10241" width="0" style="478" hidden="1" customWidth="1"/>
    <col min="10242" max="10244" width="3.7109375" style="478" customWidth="1"/>
    <col min="10245" max="10245" width="12.7109375" style="478" customWidth="1"/>
    <col min="10246" max="10246" width="47.42578125" style="478" customWidth="1"/>
    <col min="10247" max="10255" width="0" style="478" hidden="1" customWidth="1"/>
    <col min="10256" max="10256" width="11.7109375" style="478" customWidth="1"/>
    <col min="10257" max="10257" width="6.42578125" style="478" bestFit="1" customWidth="1"/>
    <col min="10258" max="10258" width="11.7109375" style="478" customWidth="1"/>
    <col min="10259" max="10259" width="0" style="478" hidden="1" customWidth="1"/>
    <col min="10260" max="10260" width="3.7109375" style="478" customWidth="1"/>
    <col min="10261" max="10261" width="11.140625" style="478" bestFit="1" customWidth="1"/>
    <col min="10262" max="10489" width="10.5703125" style="478"/>
    <col min="10490" max="10497" width="0" style="478" hidden="1" customWidth="1"/>
    <col min="10498" max="10500" width="3.7109375" style="478" customWidth="1"/>
    <col min="10501" max="10501" width="12.7109375" style="478" customWidth="1"/>
    <col min="10502" max="10502" width="47.42578125" style="478" customWidth="1"/>
    <col min="10503" max="10511" width="0" style="478" hidden="1" customWidth="1"/>
    <col min="10512" max="10512" width="11.7109375" style="478" customWidth="1"/>
    <col min="10513" max="10513" width="6.42578125" style="478" bestFit="1" customWidth="1"/>
    <col min="10514" max="10514" width="11.7109375" style="478" customWidth="1"/>
    <col min="10515" max="10515" width="0" style="478" hidden="1" customWidth="1"/>
    <col min="10516" max="10516" width="3.7109375" style="478" customWidth="1"/>
    <col min="10517" max="10517" width="11.140625" style="478" bestFit="1" customWidth="1"/>
    <col min="10518" max="10745" width="10.5703125" style="478"/>
    <col min="10746" max="10753" width="0" style="478" hidden="1" customWidth="1"/>
    <col min="10754" max="10756" width="3.7109375" style="478" customWidth="1"/>
    <col min="10757" max="10757" width="12.7109375" style="478" customWidth="1"/>
    <col min="10758" max="10758" width="47.42578125" style="478" customWidth="1"/>
    <col min="10759" max="10767" width="0" style="478" hidden="1" customWidth="1"/>
    <col min="10768" max="10768" width="11.7109375" style="478" customWidth="1"/>
    <col min="10769" max="10769" width="6.42578125" style="478" bestFit="1" customWidth="1"/>
    <col min="10770" max="10770" width="11.7109375" style="478" customWidth="1"/>
    <col min="10771" max="10771" width="0" style="478" hidden="1" customWidth="1"/>
    <col min="10772" max="10772" width="3.7109375" style="478" customWidth="1"/>
    <col min="10773" max="10773" width="11.140625" style="478" bestFit="1" customWidth="1"/>
    <col min="10774" max="11001" width="10.5703125" style="478"/>
    <col min="11002" max="11009" width="0" style="478" hidden="1" customWidth="1"/>
    <col min="11010" max="11012" width="3.7109375" style="478" customWidth="1"/>
    <col min="11013" max="11013" width="12.7109375" style="478" customWidth="1"/>
    <col min="11014" max="11014" width="47.42578125" style="478" customWidth="1"/>
    <col min="11015" max="11023" width="0" style="478" hidden="1" customWidth="1"/>
    <col min="11024" max="11024" width="11.7109375" style="478" customWidth="1"/>
    <col min="11025" max="11025" width="6.42578125" style="478" bestFit="1" customWidth="1"/>
    <col min="11026" max="11026" width="11.7109375" style="478" customWidth="1"/>
    <col min="11027" max="11027" width="0" style="478" hidden="1" customWidth="1"/>
    <col min="11028" max="11028" width="3.7109375" style="478" customWidth="1"/>
    <col min="11029" max="11029" width="11.140625" style="478" bestFit="1" customWidth="1"/>
    <col min="11030" max="11257" width="10.5703125" style="478"/>
    <col min="11258" max="11265" width="0" style="478" hidden="1" customWidth="1"/>
    <col min="11266" max="11268" width="3.7109375" style="478" customWidth="1"/>
    <col min="11269" max="11269" width="12.7109375" style="478" customWidth="1"/>
    <col min="11270" max="11270" width="47.42578125" style="478" customWidth="1"/>
    <col min="11271" max="11279" width="0" style="478" hidden="1" customWidth="1"/>
    <col min="11280" max="11280" width="11.7109375" style="478" customWidth="1"/>
    <col min="11281" max="11281" width="6.42578125" style="478" bestFit="1" customWidth="1"/>
    <col min="11282" max="11282" width="11.7109375" style="478" customWidth="1"/>
    <col min="11283" max="11283" width="0" style="478" hidden="1" customWidth="1"/>
    <col min="11284" max="11284" width="3.7109375" style="478" customWidth="1"/>
    <col min="11285" max="11285" width="11.140625" style="478" bestFit="1" customWidth="1"/>
    <col min="11286" max="11513" width="10.5703125" style="478"/>
    <col min="11514" max="11521" width="0" style="478" hidden="1" customWidth="1"/>
    <col min="11522" max="11524" width="3.7109375" style="478" customWidth="1"/>
    <col min="11525" max="11525" width="12.7109375" style="478" customWidth="1"/>
    <col min="11526" max="11526" width="47.42578125" style="478" customWidth="1"/>
    <col min="11527" max="11535" width="0" style="478" hidden="1" customWidth="1"/>
    <col min="11536" max="11536" width="11.7109375" style="478" customWidth="1"/>
    <col min="11537" max="11537" width="6.42578125" style="478" bestFit="1" customWidth="1"/>
    <col min="11538" max="11538" width="11.7109375" style="478" customWidth="1"/>
    <col min="11539" max="11539" width="0" style="478" hidden="1" customWidth="1"/>
    <col min="11540" max="11540" width="3.7109375" style="478" customWidth="1"/>
    <col min="11541" max="11541" width="11.140625" style="478" bestFit="1" customWidth="1"/>
    <col min="11542" max="11769" width="10.5703125" style="478"/>
    <col min="11770" max="11777" width="0" style="478" hidden="1" customWidth="1"/>
    <col min="11778" max="11780" width="3.7109375" style="478" customWidth="1"/>
    <col min="11781" max="11781" width="12.7109375" style="478" customWidth="1"/>
    <col min="11782" max="11782" width="47.42578125" style="478" customWidth="1"/>
    <col min="11783" max="11791" width="0" style="478" hidden="1" customWidth="1"/>
    <col min="11792" max="11792" width="11.7109375" style="478" customWidth="1"/>
    <col min="11793" max="11793" width="6.42578125" style="478" bestFit="1" customWidth="1"/>
    <col min="11794" max="11794" width="11.7109375" style="478" customWidth="1"/>
    <col min="11795" max="11795" width="0" style="478" hidden="1" customWidth="1"/>
    <col min="11796" max="11796" width="3.7109375" style="478" customWidth="1"/>
    <col min="11797" max="11797" width="11.140625" style="478" bestFit="1" customWidth="1"/>
    <col min="11798" max="12025" width="10.5703125" style="478"/>
    <col min="12026" max="12033" width="0" style="478" hidden="1" customWidth="1"/>
    <col min="12034" max="12036" width="3.7109375" style="478" customWidth="1"/>
    <col min="12037" max="12037" width="12.7109375" style="478" customWidth="1"/>
    <col min="12038" max="12038" width="47.42578125" style="478" customWidth="1"/>
    <col min="12039" max="12047" width="0" style="478" hidden="1" customWidth="1"/>
    <col min="12048" max="12048" width="11.7109375" style="478" customWidth="1"/>
    <col min="12049" max="12049" width="6.42578125" style="478" bestFit="1" customWidth="1"/>
    <col min="12050" max="12050" width="11.7109375" style="478" customWidth="1"/>
    <col min="12051" max="12051" width="0" style="478" hidden="1" customWidth="1"/>
    <col min="12052" max="12052" width="3.7109375" style="478" customWidth="1"/>
    <col min="12053" max="12053" width="11.140625" style="478" bestFit="1" customWidth="1"/>
    <col min="12054" max="12281" width="10.5703125" style="478"/>
    <col min="12282" max="12289" width="0" style="478" hidden="1" customWidth="1"/>
    <col min="12290" max="12292" width="3.7109375" style="478" customWidth="1"/>
    <col min="12293" max="12293" width="12.7109375" style="478" customWidth="1"/>
    <col min="12294" max="12294" width="47.42578125" style="478" customWidth="1"/>
    <col min="12295" max="12303" width="0" style="478" hidden="1" customWidth="1"/>
    <col min="12304" max="12304" width="11.7109375" style="478" customWidth="1"/>
    <col min="12305" max="12305" width="6.42578125" style="478" bestFit="1" customWidth="1"/>
    <col min="12306" max="12306" width="11.7109375" style="478" customWidth="1"/>
    <col min="12307" max="12307" width="0" style="478" hidden="1" customWidth="1"/>
    <col min="12308" max="12308" width="3.7109375" style="478" customWidth="1"/>
    <col min="12309" max="12309" width="11.140625" style="478" bestFit="1" customWidth="1"/>
    <col min="12310" max="12537" width="10.5703125" style="478"/>
    <col min="12538" max="12545" width="0" style="478" hidden="1" customWidth="1"/>
    <col min="12546" max="12548" width="3.7109375" style="478" customWidth="1"/>
    <col min="12549" max="12549" width="12.7109375" style="478" customWidth="1"/>
    <col min="12550" max="12550" width="47.42578125" style="478" customWidth="1"/>
    <col min="12551" max="12559" width="0" style="478" hidden="1" customWidth="1"/>
    <col min="12560" max="12560" width="11.7109375" style="478" customWidth="1"/>
    <col min="12561" max="12561" width="6.42578125" style="478" bestFit="1" customWidth="1"/>
    <col min="12562" max="12562" width="11.7109375" style="478" customWidth="1"/>
    <col min="12563" max="12563" width="0" style="478" hidden="1" customWidth="1"/>
    <col min="12564" max="12564" width="3.7109375" style="478" customWidth="1"/>
    <col min="12565" max="12565" width="11.140625" style="478" bestFit="1" customWidth="1"/>
    <col min="12566" max="12793" width="10.5703125" style="478"/>
    <col min="12794" max="12801" width="0" style="478" hidden="1" customWidth="1"/>
    <col min="12802" max="12804" width="3.7109375" style="478" customWidth="1"/>
    <col min="12805" max="12805" width="12.7109375" style="478" customWidth="1"/>
    <col min="12806" max="12806" width="47.42578125" style="478" customWidth="1"/>
    <col min="12807" max="12815" width="0" style="478" hidden="1" customWidth="1"/>
    <col min="12816" max="12816" width="11.7109375" style="478" customWidth="1"/>
    <col min="12817" max="12817" width="6.42578125" style="478" bestFit="1" customWidth="1"/>
    <col min="12818" max="12818" width="11.7109375" style="478" customWidth="1"/>
    <col min="12819" max="12819" width="0" style="478" hidden="1" customWidth="1"/>
    <col min="12820" max="12820" width="3.7109375" style="478" customWidth="1"/>
    <col min="12821" max="12821" width="11.140625" style="478" bestFit="1" customWidth="1"/>
    <col min="12822" max="13049" width="10.5703125" style="478"/>
    <col min="13050" max="13057" width="0" style="478" hidden="1" customWidth="1"/>
    <col min="13058" max="13060" width="3.7109375" style="478" customWidth="1"/>
    <col min="13061" max="13061" width="12.7109375" style="478" customWidth="1"/>
    <col min="13062" max="13062" width="47.42578125" style="478" customWidth="1"/>
    <col min="13063" max="13071" width="0" style="478" hidden="1" customWidth="1"/>
    <col min="13072" max="13072" width="11.7109375" style="478" customWidth="1"/>
    <col min="13073" max="13073" width="6.42578125" style="478" bestFit="1" customWidth="1"/>
    <col min="13074" max="13074" width="11.7109375" style="478" customWidth="1"/>
    <col min="13075" max="13075" width="0" style="478" hidden="1" customWidth="1"/>
    <col min="13076" max="13076" width="3.7109375" style="478" customWidth="1"/>
    <col min="13077" max="13077" width="11.140625" style="478" bestFit="1" customWidth="1"/>
    <col min="13078" max="13305" width="10.5703125" style="478"/>
    <col min="13306" max="13313" width="0" style="478" hidden="1" customWidth="1"/>
    <col min="13314" max="13316" width="3.7109375" style="478" customWidth="1"/>
    <col min="13317" max="13317" width="12.7109375" style="478" customWidth="1"/>
    <col min="13318" max="13318" width="47.42578125" style="478" customWidth="1"/>
    <col min="13319" max="13327" width="0" style="478" hidden="1" customWidth="1"/>
    <col min="13328" max="13328" width="11.7109375" style="478" customWidth="1"/>
    <col min="13329" max="13329" width="6.42578125" style="478" bestFit="1" customWidth="1"/>
    <col min="13330" max="13330" width="11.7109375" style="478" customWidth="1"/>
    <col min="13331" max="13331" width="0" style="478" hidden="1" customWidth="1"/>
    <col min="13332" max="13332" width="3.7109375" style="478" customWidth="1"/>
    <col min="13333" max="13333" width="11.140625" style="478" bestFit="1" customWidth="1"/>
    <col min="13334" max="13561" width="10.5703125" style="478"/>
    <col min="13562" max="13569" width="0" style="478" hidden="1" customWidth="1"/>
    <col min="13570" max="13572" width="3.7109375" style="478" customWidth="1"/>
    <col min="13573" max="13573" width="12.7109375" style="478" customWidth="1"/>
    <col min="13574" max="13574" width="47.42578125" style="478" customWidth="1"/>
    <col min="13575" max="13583" width="0" style="478" hidden="1" customWidth="1"/>
    <col min="13584" max="13584" width="11.7109375" style="478" customWidth="1"/>
    <col min="13585" max="13585" width="6.42578125" style="478" bestFit="1" customWidth="1"/>
    <col min="13586" max="13586" width="11.7109375" style="478" customWidth="1"/>
    <col min="13587" max="13587" width="0" style="478" hidden="1" customWidth="1"/>
    <col min="13588" max="13588" width="3.7109375" style="478" customWidth="1"/>
    <col min="13589" max="13589" width="11.140625" style="478" bestFit="1" customWidth="1"/>
    <col min="13590" max="13817" width="10.5703125" style="478"/>
    <col min="13818" max="13825" width="0" style="478" hidden="1" customWidth="1"/>
    <col min="13826" max="13828" width="3.7109375" style="478" customWidth="1"/>
    <col min="13829" max="13829" width="12.7109375" style="478" customWidth="1"/>
    <col min="13830" max="13830" width="47.42578125" style="478" customWidth="1"/>
    <col min="13831" max="13839" width="0" style="478" hidden="1" customWidth="1"/>
    <col min="13840" max="13840" width="11.7109375" style="478" customWidth="1"/>
    <col min="13841" max="13841" width="6.42578125" style="478" bestFit="1" customWidth="1"/>
    <col min="13842" max="13842" width="11.7109375" style="478" customWidth="1"/>
    <col min="13843" max="13843" width="0" style="478" hidden="1" customWidth="1"/>
    <col min="13844" max="13844" width="3.7109375" style="478" customWidth="1"/>
    <col min="13845" max="13845" width="11.140625" style="478" bestFit="1" customWidth="1"/>
    <col min="13846" max="14073" width="10.5703125" style="478"/>
    <col min="14074" max="14081" width="0" style="478" hidden="1" customWidth="1"/>
    <col min="14082" max="14084" width="3.7109375" style="478" customWidth="1"/>
    <col min="14085" max="14085" width="12.7109375" style="478" customWidth="1"/>
    <col min="14086" max="14086" width="47.42578125" style="478" customWidth="1"/>
    <col min="14087" max="14095" width="0" style="478" hidden="1" customWidth="1"/>
    <col min="14096" max="14096" width="11.7109375" style="478" customWidth="1"/>
    <col min="14097" max="14097" width="6.42578125" style="478" bestFit="1" customWidth="1"/>
    <col min="14098" max="14098" width="11.7109375" style="478" customWidth="1"/>
    <col min="14099" max="14099" width="0" style="478" hidden="1" customWidth="1"/>
    <col min="14100" max="14100" width="3.7109375" style="478" customWidth="1"/>
    <col min="14101" max="14101" width="11.140625" style="478" bestFit="1" customWidth="1"/>
    <col min="14102" max="14329" width="10.5703125" style="478"/>
    <col min="14330" max="14337" width="0" style="478" hidden="1" customWidth="1"/>
    <col min="14338" max="14340" width="3.7109375" style="478" customWidth="1"/>
    <col min="14341" max="14341" width="12.7109375" style="478" customWidth="1"/>
    <col min="14342" max="14342" width="47.42578125" style="478" customWidth="1"/>
    <col min="14343" max="14351" width="0" style="478" hidden="1" customWidth="1"/>
    <col min="14352" max="14352" width="11.7109375" style="478" customWidth="1"/>
    <col min="14353" max="14353" width="6.42578125" style="478" bestFit="1" customWidth="1"/>
    <col min="14354" max="14354" width="11.7109375" style="478" customWidth="1"/>
    <col min="14355" max="14355" width="0" style="478" hidden="1" customWidth="1"/>
    <col min="14356" max="14356" width="3.7109375" style="478" customWidth="1"/>
    <col min="14357" max="14357" width="11.140625" style="478" bestFit="1" customWidth="1"/>
    <col min="14358" max="14585" width="10.5703125" style="478"/>
    <col min="14586" max="14593" width="0" style="478" hidden="1" customWidth="1"/>
    <col min="14594" max="14596" width="3.7109375" style="478" customWidth="1"/>
    <col min="14597" max="14597" width="12.7109375" style="478" customWidth="1"/>
    <col min="14598" max="14598" width="47.42578125" style="478" customWidth="1"/>
    <col min="14599" max="14607" width="0" style="478" hidden="1" customWidth="1"/>
    <col min="14608" max="14608" width="11.7109375" style="478" customWidth="1"/>
    <col min="14609" max="14609" width="6.42578125" style="478" bestFit="1" customWidth="1"/>
    <col min="14610" max="14610" width="11.7109375" style="478" customWidth="1"/>
    <col min="14611" max="14611" width="0" style="478" hidden="1" customWidth="1"/>
    <col min="14612" max="14612" width="3.7109375" style="478" customWidth="1"/>
    <col min="14613" max="14613" width="11.140625" style="478" bestFit="1" customWidth="1"/>
    <col min="14614" max="14841" width="10.5703125" style="478"/>
    <col min="14842" max="14849" width="0" style="478" hidden="1" customWidth="1"/>
    <col min="14850" max="14852" width="3.7109375" style="478" customWidth="1"/>
    <col min="14853" max="14853" width="12.7109375" style="478" customWidth="1"/>
    <col min="14854" max="14854" width="47.42578125" style="478" customWidth="1"/>
    <col min="14855" max="14863" width="0" style="478" hidden="1" customWidth="1"/>
    <col min="14864" max="14864" width="11.7109375" style="478" customWidth="1"/>
    <col min="14865" max="14865" width="6.42578125" style="478" bestFit="1" customWidth="1"/>
    <col min="14866" max="14866" width="11.7109375" style="478" customWidth="1"/>
    <col min="14867" max="14867" width="0" style="478" hidden="1" customWidth="1"/>
    <col min="14868" max="14868" width="3.7109375" style="478" customWidth="1"/>
    <col min="14869" max="14869" width="11.140625" style="478" bestFit="1" customWidth="1"/>
    <col min="14870" max="15097" width="10.5703125" style="478"/>
    <col min="15098" max="15105" width="0" style="478" hidden="1" customWidth="1"/>
    <col min="15106" max="15108" width="3.7109375" style="478" customWidth="1"/>
    <col min="15109" max="15109" width="12.7109375" style="478" customWidth="1"/>
    <col min="15110" max="15110" width="47.42578125" style="478" customWidth="1"/>
    <col min="15111" max="15119" width="0" style="478" hidden="1" customWidth="1"/>
    <col min="15120" max="15120" width="11.7109375" style="478" customWidth="1"/>
    <col min="15121" max="15121" width="6.42578125" style="478" bestFit="1" customWidth="1"/>
    <col min="15122" max="15122" width="11.7109375" style="478" customWidth="1"/>
    <col min="15123" max="15123" width="0" style="478" hidden="1" customWidth="1"/>
    <col min="15124" max="15124" width="3.7109375" style="478" customWidth="1"/>
    <col min="15125" max="15125" width="11.140625" style="478" bestFit="1" customWidth="1"/>
    <col min="15126" max="15353" width="10.5703125" style="478"/>
    <col min="15354" max="15361" width="0" style="478" hidden="1" customWidth="1"/>
    <col min="15362" max="15364" width="3.7109375" style="478" customWidth="1"/>
    <col min="15365" max="15365" width="12.7109375" style="478" customWidth="1"/>
    <col min="15366" max="15366" width="47.42578125" style="478" customWidth="1"/>
    <col min="15367" max="15375" width="0" style="478" hidden="1" customWidth="1"/>
    <col min="15376" max="15376" width="11.7109375" style="478" customWidth="1"/>
    <col min="15377" max="15377" width="6.42578125" style="478" bestFit="1" customWidth="1"/>
    <col min="15378" max="15378" width="11.7109375" style="478" customWidth="1"/>
    <col min="15379" max="15379" width="0" style="478" hidden="1" customWidth="1"/>
    <col min="15380" max="15380" width="3.7109375" style="478" customWidth="1"/>
    <col min="15381" max="15381" width="11.140625" style="478" bestFit="1" customWidth="1"/>
    <col min="15382" max="15609" width="10.5703125" style="478"/>
    <col min="15610" max="15617" width="0" style="478" hidden="1" customWidth="1"/>
    <col min="15618" max="15620" width="3.7109375" style="478" customWidth="1"/>
    <col min="15621" max="15621" width="12.7109375" style="478" customWidth="1"/>
    <col min="15622" max="15622" width="47.42578125" style="478" customWidth="1"/>
    <col min="15623" max="15631" width="0" style="478" hidden="1" customWidth="1"/>
    <col min="15632" max="15632" width="11.7109375" style="478" customWidth="1"/>
    <col min="15633" max="15633" width="6.42578125" style="478" bestFit="1" customWidth="1"/>
    <col min="15634" max="15634" width="11.7109375" style="478" customWidth="1"/>
    <col min="15635" max="15635" width="0" style="478" hidden="1" customWidth="1"/>
    <col min="15636" max="15636" width="3.7109375" style="478" customWidth="1"/>
    <col min="15637" max="15637" width="11.140625" style="478" bestFit="1" customWidth="1"/>
    <col min="15638" max="15865" width="10.5703125" style="478"/>
    <col min="15866" max="15873" width="0" style="478" hidden="1" customWidth="1"/>
    <col min="15874" max="15876" width="3.7109375" style="478" customWidth="1"/>
    <col min="15877" max="15877" width="12.7109375" style="478" customWidth="1"/>
    <col min="15878" max="15878" width="47.42578125" style="478" customWidth="1"/>
    <col min="15879" max="15887" width="0" style="478" hidden="1" customWidth="1"/>
    <col min="15888" max="15888" width="11.7109375" style="478" customWidth="1"/>
    <col min="15889" max="15889" width="6.42578125" style="478" bestFit="1" customWidth="1"/>
    <col min="15890" max="15890" width="11.7109375" style="478" customWidth="1"/>
    <col min="15891" max="15891" width="0" style="478" hidden="1" customWidth="1"/>
    <col min="15892" max="15892" width="3.7109375" style="478" customWidth="1"/>
    <col min="15893" max="15893" width="11.140625" style="478" bestFit="1" customWidth="1"/>
    <col min="15894" max="16121" width="10.5703125" style="478"/>
    <col min="16122" max="16129" width="0" style="478" hidden="1" customWidth="1"/>
    <col min="16130" max="16132" width="3.7109375" style="478" customWidth="1"/>
    <col min="16133" max="16133" width="12.7109375" style="478" customWidth="1"/>
    <col min="16134" max="16134" width="47.42578125" style="478" customWidth="1"/>
    <col min="16135" max="16143" width="0" style="478" hidden="1" customWidth="1"/>
    <col min="16144" max="16144" width="11.7109375" style="478" customWidth="1"/>
    <col min="16145" max="16145" width="6.42578125" style="478" bestFit="1" customWidth="1"/>
    <col min="16146" max="16146" width="11.7109375" style="478" customWidth="1"/>
    <col min="16147" max="16147" width="0" style="478" hidden="1" customWidth="1"/>
    <col min="16148" max="16148" width="3.7109375" style="478" customWidth="1"/>
    <col min="16149" max="16149" width="11.140625" style="478" bestFit="1" customWidth="1"/>
    <col min="16150"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86"/>
      <c r="V4" s="486"/>
      <c r="W4" s="486"/>
      <c r="X4" s="486"/>
      <c r="Y4" s="486"/>
      <c r="Z4" s="479"/>
    </row>
    <row r="5" spans="1:33" ht="22.5" customHeight="1">
      <c r="J5" s="483"/>
      <c r="K5" s="483"/>
      <c r="L5" s="1230" t="s">
        <v>666</v>
      </c>
      <c r="M5" s="1230"/>
      <c r="N5" s="1230"/>
      <c r="O5" s="1230"/>
      <c r="P5" s="1230"/>
      <c r="Q5" s="1230"/>
      <c r="R5" s="1230"/>
      <c r="S5" s="1230"/>
      <c r="T5" s="1230"/>
      <c r="U5" s="581"/>
      <c r="V5" s="525"/>
      <c r="W5" s="525"/>
      <c r="X5" s="587"/>
      <c r="Y5" s="587"/>
      <c r="Z5" s="499"/>
    </row>
    <row r="6" spans="1:33" ht="3" customHeight="1">
      <c r="J6" s="483"/>
      <c r="K6" s="483"/>
      <c r="L6" s="479"/>
      <c r="M6" s="479"/>
      <c r="N6" s="479"/>
      <c r="O6" s="482"/>
      <c r="P6" s="482"/>
      <c r="Q6" s="482"/>
      <c r="R6" s="482"/>
      <c r="S6" s="482"/>
      <c r="T6" s="482"/>
      <c r="U6" s="479"/>
      <c r="V6" s="479"/>
    </row>
    <row r="7" spans="1:33" s="525" customFormat="1" ht="22.5">
      <c r="A7" s="587"/>
      <c r="B7" s="587"/>
      <c r="C7" s="587"/>
      <c r="D7" s="587"/>
      <c r="E7" s="587"/>
      <c r="F7" s="587"/>
      <c r="G7" s="593"/>
      <c r="H7" s="593"/>
      <c r="I7" s="533"/>
      <c r="J7" s="531"/>
      <c r="K7" s="531"/>
      <c r="L7" s="526"/>
      <c r="M7" s="619" t="s">
        <v>502</v>
      </c>
      <c r="N7" s="668"/>
      <c r="O7" s="1248" t="str">
        <f>IF(NameOrPr_ch="",IF(NameOrPr="","",NameOrPr),NameOrPr_ch)</f>
        <v>Государственный комитет Республики Татарстан по тарифам</v>
      </c>
      <c r="P7" s="1249"/>
      <c r="Q7" s="1249"/>
      <c r="R7" s="1249"/>
      <c r="S7" s="1249"/>
      <c r="T7" s="1250"/>
      <c r="U7" s="671"/>
      <c r="V7" s="526"/>
      <c r="AC7" s="587"/>
      <c r="AD7" s="587"/>
      <c r="AE7" s="587"/>
      <c r="AF7" s="587"/>
      <c r="AG7" s="587"/>
    </row>
    <row r="8" spans="1:33" s="493" customFormat="1" ht="18.75">
      <c r="A8" s="507"/>
      <c r="B8" s="507"/>
      <c r="C8" s="507"/>
      <c r="D8" s="507"/>
      <c r="E8" s="507"/>
      <c r="F8" s="507"/>
      <c r="G8" s="507"/>
      <c r="H8" s="507"/>
      <c r="L8" s="501"/>
      <c r="M8" s="619" t="s">
        <v>596</v>
      </c>
      <c r="N8" s="668"/>
      <c r="O8" s="1248" t="str">
        <f>IF(datePr_ch="",IF(datePr="","",datePr),datePr_ch)</f>
        <v>15.12.2020</v>
      </c>
      <c r="P8" s="1249"/>
      <c r="Q8" s="1249"/>
      <c r="R8" s="1249"/>
      <c r="S8" s="1249"/>
      <c r="T8" s="1250"/>
      <c r="U8" s="669"/>
      <c r="V8" s="488"/>
      <c r="AC8" s="507"/>
      <c r="AD8" s="507"/>
      <c r="AE8" s="507"/>
      <c r="AF8" s="507"/>
      <c r="AG8" s="507"/>
    </row>
    <row r="9" spans="1:33" s="493" customFormat="1" ht="18.75">
      <c r="A9" s="507"/>
      <c r="B9" s="507"/>
      <c r="C9" s="507"/>
      <c r="D9" s="507"/>
      <c r="E9" s="507"/>
      <c r="F9" s="507"/>
      <c r="G9" s="507"/>
      <c r="H9" s="507"/>
      <c r="L9" s="554"/>
      <c r="M9" s="619" t="s">
        <v>595</v>
      </c>
      <c r="N9" s="668"/>
      <c r="O9" s="1248" t="str">
        <f>IF(numberPr_ch="",IF(numberPr="","",numberPr),numberPr_ch)</f>
        <v>434-126/тп-2020</v>
      </c>
      <c r="P9" s="1249"/>
      <c r="Q9" s="1249"/>
      <c r="R9" s="1249"/>
      <c r="S9" s="1249"/>
      <c r="T9" s="1250"/>
      <c r="U9" s="669"/>
      <c r="V9" s="488"/>
      <c r="AC9" s="507"/>
      <c r="AD9" s="507"/>
      <c r="AE9" s="507"/>
      <c r="AF9" s="507"/>
      <c r="AG9" s="507"/>
    </row>
    <row r="10" spans="1:33" s="493" customFormat="1" ht="18.75">
      <c r="A10" s="507"/>
      <c r="B10" s="507"/>
      <c r="C10" s="507"/>
      <c r="D10" s="507"/>
      <c r="E10" s="507"/>
      <c r="F10" s="507"/>
      <c r="G10" s="507"/>
      <c r="H10" s="507"/>
      <c r="L10" s="554"/>
      <c r="M10" s="619" t="s">
        <v>501</v>
      </c>
      <c r="N10" s="668"/>
      <c r="O10" s="1248" t="str">
        <f>IF(IstPub_ch="",IF(IstPub="","",IstPub),IstPub_ch)</f>
        <v>Официальный сайт правовой информации Министерства юстиции РТ:  http//pravo.tatarstan.ru</v>
      </c>
      <c r="P10" s="1249"/>
      <c r="Q10" s="1249"/>
      <c r="R10" s="1249"/>
      <c r="S10" s="1249"/>
      <c r="T10" s="1250"/>
      <c r="U10" s="669"/>
      <c r="V10" s="488"/>
      <c r="AC10" s="507"/>
      <c r="AD10" s="507"/>
      <c r="AE10" s="507"/>
      <c r="AF10" s="507"/>
      <c r="AG10" s="507"/>
    </row>
    <row r="11" spans="1:33" s="493" customFormat="1" ht="11.25" hidden="1">
      <c r="A11" s="507"/>
      <c r="B11" s="507"/>
      <c r="C11" s="507"/>
      <c r="D11" s="507"/>
      <c r="E11" s="507"/>
      <c r="F11" s="507"/>
      <c r="G11" s="507"/>
      <c r="H11" s="507"/>
      <c r="L11" s="554"/>
      <c r="M11" s="554"/>
      <c r="N11" s="568"/>
      <c r="O11" s="584"/>
      <c r="P11" s="584"/>
      <c r="Q11" s="584"/>
      <c r="R11" s="584"/>
      <c r="S11" s="584"/>
      <c r="T11" s="584"/>
      <c r="U11" s="488"/>
      <c r="V11" s="488"/>
      <c r="Z11" s="505" t="s">
        <v>373</v>
      </c>
      <c r="AC11" s="507"/>
      <c r="AD11" s="507"/>
      <c r="AE11" s="507"/>
      <c r="AF11" s="507"/>
      <c r="AG11" s="507"/>
    </row>
    <row r="12" spans="1:33">
      <c r="J12" s="483"/>
      <c r="K12" s="483"/>
      <c r="L12" s="479"/>
      <c r="M12" s="479"/>
      <c r="N12" s="479"/>
      <c r="O12" s="1247"/>
      <c r="P12" s="1247"/>
      <c r="Q12" s="1247"/>
      <c r="R12" s="1247"/>
      <c r="S12" s="1247"/>
      <c r="T12" s="1247"/>
      <c r="U12" s="1247"/>
      <c r="V12" s="1247"/>
      <c r="W12" s="1247"/>
      <c r="X12" s="1247"/>
      <c r="Y12" s="1247"/>
      <c r="Z12" s="1247"/>
    </row>
    <row r="13" spans="1:33" ht="14.25" customHeight="1">
      <c r="J13" s="483"/>
      <c r="K13" s="483"/>
      <c r="L13" s="1214" t="s">
        <v>454</v>
      </c>
      <c r="M13" s="1214"/>
      <c r="N13" s="1214"/>
      <c r="O13" s="1214"/>
      <c r="P13" s="1214"/>
      <c r="Q13" s="1214"/>
      <c r="R13" s="1214"/>
      <c r="S13" s="1214"/>
      <c r="T13" s="1214"/>
      <c r="U13" s="1214"/>
      <c r="V13" s="1214"/>
      <c r="W13" s="1214"/>
      <c r="X13" s="1214"/>
      <c r="Y13" s="1214"/>
      <c r="Z13" s="1214"/>
      <c r="AA13" s="1214"/>
      <c r="AB13" s="1159" t="s">
        <v>455</v>
      </c>
    </row>
    <row r="14" spans="1:33" ht="14.25" customHeight="1">
      <c r="J14" s="483"/>
      <c r="K14" s="483"/>
      <c r="L14" s="1214" t="s">
        <v>92</v>
      </c>
      <c r="M14" s="1214" t="s">
        <v>639</v>
      </c>
      <c r="N14" s="580"/>
      <c r="O14" s="1159" t="s">
        <v>641</v>
      </c>
      <c r="P14" s="1159"/>
      <c r="Q14" s="1159"/>
      <c r="R14" s="1159"/>
      <c r="S14" s="1159"/>
      <c r="T14" s="1159"/>
      <c r="U14" s="1159"/>
      <c r="V14" s="1159"/>
      <c r="W14" s="1159"/>
      <c r="X14" s="1159"/>
      <c r="Y14" s="1159"/>
      <c r="Z14" s="1214" t="s">
        <v>341</v>
      </c>
      <c r="AA14" s="1246" t="s">
        <v>275</v>
      </c>
      <c r="AB14" s="1159"/>
    </row>
    <row r="15" spans="1:33" s="525" customFormat="1" ht="14.25" customHeight="1">
      <c r="A15" s="587"/>
      <c r="B15" s="587"/>
      <c r="C15" s="587"/>
      <c r="D15" s="587"/>
      <c r="E15" s="587"/>
      <c r="F15" s="587"/>
      <c r="G15" s="593"/>
      <c r="H15" s="593"/>
      <c r="I15" s="533"/>
      <c r="J15" s="531"/>
      <c r="K15" s="531"/>
      <c r="L15" s="1214"/>
      <c r="M15" s="1214"/>
      <c r="N15" s="580"/>
      <c r="O15" s="1258" t="s">
        <v>667</v>
      </c>
      <c r="P15" s="1258" t="s">
        <v>620</v>
      </c>
      <c r="Q15" s="1258" t="s">
        <v>621</v>
      </c>
      <c r="R15" s="1258" t="s">
        <v>271</v>
      </c>
      <c r="S15" s="1258"/>
      <c r="T15" s="1258" t="s">
        <v>271</v>
      </c>
      <c r="U15" s="1258"/>
      <c r="V15" s="654"/>
      <c r="W15" s="1257" t="s">
        <v>654</v>
      </c>
      <c r="X15" s="1257"/>
      <c r="Y15" s="1257"/>
      <c r="Z15" s="1214"/>
      <c r="AA15" s="1246"/>
      <c r="AB15" s="1159"/>
      <c r="AC15" s="587"/>
      <c r="AD15" s="587"/>
      <c r="AE15" s="587"/>
      <c r="AF15" s="587"/>
      <c r="AG15" s="587"/>
    </row>
    <row r="16" spans="1:33" ht="56.25" customHeight="1">
      <c r="J16" s="483"/>
      <c r="K16" s="483"/>
      <c r="L16" s="1214"/>
      <c r="M16" s="1214"/>
      <c r="N16" s="580"/>
      <c r="O16" s="1258"/>
      <c r="P16" s="1258"/>
      <c r="Q16" s="1258"/>
      <c r="R16" s="537" t="s">
        <v>622</v>
      </c>
      <c r="S16" s="537" t="s">
        <v>623</v>
      </c>
      <c r="T16" s="537" t="s">
        <v>624</v>
      </c>
      <c r="U16" s="537" t="s">
        <v>625</v>
      </c>
      <c r="V16" s="537"/>
      <c r="W16" s="538" t="s">
        <v>274</v>
      </c>
      <c r="X16" s="1259" t="s">
        <v>273</v>
      </c>
      <c r="Y16" s="1259"/>
      <c r="Z16" s="1214"/>
      <c r="AA16" s="1246"/>
      <c r="AB16" s="1159"/>
    </row>
    <row r="17" spans="1:33">
      <c r="J17" s="483"/>
      <c r="K17" s="491">
        <v>1</v>
      </c>
      <c r="L17" s="480" t="s">
        <v>93</v>
      </c>
      <c r="M17" s="480" t="s">
        <v>49</v>
      </c>
      <c r="N17" s="498" t="s">
        <v>49</v>
      </c>
      <c r="O17" s="489">
        <f ca="1">OFFSET(O17,0,-1)+1</f>
        <v>3</v>
      </c>
      <c r="P17" s="489">
        <f t="shared" ref="P17:W17" ca="1" si="0">OFFSET(P17,0,-1)+1</f>
        <v>4</v>
      </c>
      <c r="Q17" s="489">
        <f t="shared" ca="1" si="0"/>
        <v>5</v>
      </c>
      <c r="R17" s="489">
        <f t="shared" ca="1" si="0"/>
        <v>6</v>
      </c>
      <c r="S17" s="489">
        <f t="shared" ca="1" si="0"/>
        <v>7</v>
      </c>
      <c r="T17" s="489">
        <f t="shared" ca="1" si="0"/>
        <v>8</v>
      </c>
      <c r="U17" s="489">
        <f t="shared" ca="1" si="0"/>
        <v>9</v>
      </c>
      <c r="V17" s="497">
        <f ca="1">OFFSET(V17,0,-1)</f>
        <v>9</v>
      </c>
      <c r="W17" s="489">
        <f t="shared" ca="1" si="0"/>
        <v>10</v>
      </c>
      <c r="X17" s="1232">
        <f ca="1">OFFSET(X17,0,-1)+1</f>
        <v>11</v>
      </c>
      <c r="Y17" s="1232"/>
      <c r="Z17" s="489">
        <f ca="1">OFFSET(Z17,0,-2)+1</f>
        <v>12</v>
      </c>
      <c r="AB17" s="489">
        <f ca="1">OFFSET(AB17,0,-2)+1</f>
        <v>13</v>
      </c>
    </row>
    <row r="18" spans="1:33" ht="22.5">
      <c r="A18" s="1233">
        <v>1</v>
      </c>
      <c r="B18" s="1055"/>
      <c r="C18" s="1055"/>
      <c r="D18" s="1055"/>
      <c r="E18" s="1056"/>
      <c r="F18" s="1057"/>
      <c r="G18" s="1055"/>
      <c r="H18" s="1055"/>
      <c r="I18" s="1043"/>
      <c r="J18" s="1048"/>
      <c r="K18" s="1048"/>
      <c r="L18" s="595" t="e">
        <f ca="1">mergeValue(A18)</f>
        <v>#NAME?</v>
      </c>
      <c r="M18" s="643" t="s">
        <v>20</v>
      </c>
      <c r="N18" s="582"/>
      <c r="O18" s="1245"/>
      <c r="P18" s="1245"/>
      <c r="Q18" s="1245"/>
      <c r="R18" s="1245"/>
      <c r="S18" s="1245"/>
      <c r="T18" s="1245"/>
      <c r="U18" s="1245"/>
      <c r="V18" s="1245"/>
      <c r="W18" s="1245"/>
      <c r="X18" s="1245"/>
      <c r="Y18" s="1245"/>
      <c r="Z18" s="1245"/>
      <c r="AA18" s="1245"/>
      <c r="AB18" s="632" t="s">
        <v>476</v>
      </c>
    </row>
    <row r="19" spans="1:33" ht="22.5">
      <c r="A19" s="1233"/>
      <c r="B19" s="1233">
        <v>1</v>
      </c>
      <c r="C19" s="1055"/>
      <c r="D19" s="1055"/>
      <c r="E19" s="1057"/>
      <c r="F19" s="1057"/>
      <c r="G19" s="1055"/>
      <c r="H19" s="1055"/>
      <c r="I19" s="1050"/>
      <c r="J19" s="1045"/>
      <c r="K19" s="1044"/>
      <c r="L19" s="595" t="e">
        <f ca="1">mergeValue(A19) &amp;"."&amp; mergeValue(B19)</f>
        <v>#NAME?</v>
      </c>
      <c r="M19" s="548" t="s">
        <v>16</v>
      </c>
      <c r="N19" s="582"/>
      <c r="O19" s="1245"/>
      <c r="P19" s="1245"/>
      <c r="Q19" s="1245"/>
      <c r="R19" s="1245"/>
      <c r="S19" s="1245"/>
      <c r="T19" s="1245"/>
      <c r="U19" s="1245"/>
      <c r="V19" s="1245"/>
      <c r="W19" s="1245"/>
      <c r="X19" s="1245"/>
      <c r="Y19" s="1245"/>
      <c r="Z19" s="1245"/>
      <c r="AA19" s="1245"/>
      <c r="AB19" s="632" t="s">
        <v>477</v>
      </c>
    </row>
    <row r="20" spans="1:33" ht="22.5">
      <c r="A20" s="1233"/>
      <c r="B20" s="1233"/>
      <c r="C20" s="1233">
        <v>1</v>
      </c>
      <c r="D20" s="1055"/>
      <c r="E20" s="1057"/>
      <c r="F20" s="1057"/>
      <c r="G20" s="1055"/>
      <c r="H20" s="1055"/>
      <c r="I20" s="1050"/>
      <c r="J20" s="1045"/>
      <c r="K20" s="1044"/>
      <c r="L20" s="595" t="e">
        <f ca="1">mergeValue(A20) &amp;"."&amp; mergeValue(B20)&amp;"."&amp; mergeValue(C20)</f>
        <v>#NAME?</v>
      </c>
      <c r="M20" s="549" t="s">
        <v>7</v>
      </c>
      <c r="N20" s="582"/>
      <c r="O20" s="1245"/>
      <c r="P20" s="1245"/>
      <c r="Q20" s="1245"/>
      <c r="R20" s="1245"/>
      <c r="S20" s="1245"/>
      <c r="T20" s="1245"/>
      <c r="U20" s="1245"/>
      <c r="V20" s="1245"/>
      <c r="W20" s="1245"/>
      <c r="X20" s="1245"/>
      <c r="Y20" s="1245"/>
      <c r="Z20" s="1245"/>
      <c r="AA20" s="1245"/>
      <c r="AB20" s="632" t="s">
        <v>633</v>
      </c>
    </row>
    <row r="21" spans="1:33" ht="22.5">
      <c r="A21" s="1233"/>
      <c r="B21" s="1233"/>
      <c r="C21" s="1233"/>
      <c r="D21" s="1233">
        <v>1</v>
      </c>
      <c r="E21" s="1057"/>
      <c r="F21" s="1057"/>
      <c r="G21" s="1055"/>
      <c r="H21" s="1055"/>
      <c r="I21" s="1050"/>
      <c r="J21" s="1045"/>
      <c r="K21" s="1044"/>
      <c r="L21" s="595" t="e">
        <f ca="1">mergeValue(A21) &amp;"."&amp; mergeValue(B21)&amp;"."&amp; mergeValue(C21)&amp;"."&amp; mergeValue(D21)</f>
        <v>#NAME?</v>
      </c>
      <c r="M21" s="550" t="s">
        <v>22</v>
      </c>
      <c r="N21" s="582"/>
      <c r="O21" s="1245"/>
      <c r="P21" s="1245"/>
      <c r="Q21" s="1245"/>
      <c r="R21" s="1245"/>
      <c r="S21" s="1245"/>
      <c r="T21" s="1245"/>
      <c r="U21" s="1245"/>
      <c r="V21" s="1245"/>
      <c r="W21" s="1245"/>
      <c r="X21" s="1245"/>
      <c r="Y21" s="1245"/>
      <c r="Z21" s="1245"/>
      <c r="AA21" s="1245"/>
      <c r="AB21" s="632" t="s">
        <v>634</v>
      </c>
    </row>
    <row r="22" spans="1:33" ht="0.2" customHeight="1">
      <c r="A22" s="1233"/>
      <c r="B22" s="1233"/>
      <c r="C22" s="1233"/>
      <c r="D22" s="1233"/>
      <c r="E22" s="1233">
        <v>1</v>
      </c>
      <c r="F22" s="1057"/>
      <c r="G22" s="1055"/>
      <c r="H22" s="1055"/>
      <c r="I22" s="1049"/>
      <c r="J22" s="1045"/>
      <c r="K22" s="1044"/>
      <c r="L22" s="595"/>
      <c r="M22" s="556"/>
      <c r="N22" s="583"/>
      <c r="O22" s="633"/>
      <c r="P22" s="633"/>
      <c r="Q22" s="633"/>
      <c r="R22" s="633"/>
      <c r="S22" s="633"/>
      <c r="T22" s="633"/>
      <c r="U22" s="633"/>
      <c r="V22" s="633"/>
      <c r="W22" s="633"/>
      <c r="X22" s="633"/>
      <c r="Y22" s="633"/>
      <c r="Z22" s="633"/>
      <c r="AA22" s="510"/>
      <c r="AB22" s="632"/>
    </row>
    <row r="23" spans="1:33" ht="90">
      <c r="A23" s="1233"/>
      <c r="B23" s="1233"/>
      <c r="C23" s="1233"/>
      <c r="D23" s="1233"/>
      <c r="E23" s="1233"/>
      <c r="F23" s="1233">
        <v>1</v>
      </c>
      <c r="G23" s="1055"/>
      <c r="H23" s="1055"/>
      <c r="I23" s="1255"/>
      <c r="J23" s="1045"/>
      <c r="K23" s="1044"/>
      <c r="L23" s="595" t="e">
        <f ca="1">mergeValue(A23) &amp;"."&amp; mergeValue(B23)&amp;"."&amp; mergeValue(C23)&amp;"."&amp; mergeValue(D23)&amp;"."&amp; mergeValue(F23)</f>
        <v>#NAME?</v>
      </c>
      <c r="M23" s="557" t="s">
        <v>10</v>
      </c>
      <c r="N23" s="583"/>
      <c r="O23" s="1236"/>
      <c r="P23" s="1237"/>
      <c r="Q23" s="1237"/>
      <c r="R23" s="1237"/>
      <c r="S23" s="1237"/>
      <c r="T23" s="1237"/>
      <c r="U23" s="1237"/>
      <c r="V23" s="1237"/>
      <c r="W23" s="1237"/>
      <c r="X23" s="1237"/>
      <c r="Y23" s="1237"/>
      <c r="Z23" s="1237"/>
      <c r="AA23" s="1238"/>
      <c r="AB23" s="632" t="s">
        <v>635</v>
      </c>
      <c r="AD23" s="506" t="e">
        <f ca="1">strCheckUnique(AE23:AE28)</f>
        <v>#NAME?</v>
      </c>
      <c r="AF23" s="506"/>
    </row>
    <row r="24" spans="1:33" ht="135">
      <c r="A24" s="1233"/>
      <c r="B24" s="1233"/>
      <c r="C24" s="1233"/>
      <c r="D24" s="1233"/>
      <c r="E24" s="1233"/>
      <c r="F24" s="1233"/>
      <c r="G24" s="1233">
        <v>1</v>
      </c>
      <c r="H24" s="1055"/>
      <c r="I24" s="1255"/>
      <c r="J24" s="1256"/>
      <c r="K24" s="1051"/>
      <c r="L24" s="595" t="e">
        <f ca="1">mergeValue(A24) &amp;"."&amp; mergeValue(B24)&amp;"."&amp; mergeValue(C24)&amp;"."&amp; mergeValue(D24)&amp;"."&amp; mergeValue(F24)&amp;"."&amp; mergeValue(G24)</f>
        <v>#NAME?</v>
      </c>
      <c r="M24" s="1071" t="s">
        <v>650</v>
      </c>
      <c r="N24" s="648"/>
      <c r="O24" s="564"/>
      <c r="P24" s="564"/>
      <c r="Q24" s="564"/>
      <c r="R24" s="495"/>
      <c r="S24" s="1096"/>
      <c r="T24" s="495"/>
      <c r="U24" s="1096"/>
      <c r="V24" s="586" t="str">
        <f>W24 &amp; "-" &amp; Y24</f>
        <v>-</v>
      </c>
      <c r="W24" s="1243"/>
      <c r="X24" s="1229" t="s">
        <v>84</v>
      </c>
      <c r="Y24" s="1243"/>
      <c r="Z24" s="1229" t="s">
        <v>85</v>
      </c>
      <c r="AA24" s="539"/>
      <c r="AB24" s="632" t="s">
        <v>668</v>
      </c>
      <c r="AC24" s="502" t="e">
        <f ca="1">strCheckDate(O24:AA24)</f>
        <v>#NAME?</v>
      </c>
      <c r="AD24" s="506"/>
      <c r="AE24" s="506" t="str">
        <f>IF(M24="","",M24 )</f>
        <v>горячая вода в системе централизованного теплоснабжения на горячее водоснабжение</v>
      </c>
      <c r="AF24" s="506"/>
      <c r="AG24" s="506"/>
    </row>
    <row r="25" spans="1:33" ht="99" customHeight="1">
      <c r="A25" s="1233"/>
      <c r="B25" s="1233"/>
      <c r="C25" s="1233"/>
      <c r="D25" s="1233"/>
      <c r="E25" s="1233"/>
      <c r="F25" s="1233"/>
      <c r="G25" s="1233"/>
      <c r="H25" s="1055">
        <v>1</v>
      </c>
      <c r="I25" s="1255"/>
      <c r="J25" s="1256"/>
      <c r="K25" s="1051"/>
      <c r="L25" s="595" t="e">
        <f ca="1">mergeValue(A25) &amp;"."&amp; mergeValue(B25)&amp;"."&amp; mergeValue(C25)&amp;"."&amp; mergeValue(D25)&amp;"."&amp; mergeValue(F25)&amp;"."&amp; mergeValue(G25)&amp;"."&amp; mergeValue(H25)</f>
        <v>#NAME?</v>
      </c>
      <c r="M25" s="1073"/>
      <c r="N25" s="496"/>
      <c r="O25" s="564"/>
      <c r="P25" s="564"/>
      <c r="Q25" s="564"/>
      <c r="R25" s="495"/>
      <c r="S25" s="1096"/>
      <c r="T25" s="495"/>
      <c r="U25" s="1096"/>
      <c r="V25" s="586" t="str">
        <f>W25 &amp; "-" &amp; Y25</f>
        <v>-</v>
      </c>
      <c r="W25" s="1243"/>
      <c r="X25" s="1229"/>
      <c r="Y25" s="1243"/>
      <c r="Z25" s="1229"/>
      <c r="AA25" s="672"/>
      <c r="AB25" s="1204" t="s">
        <v>669</v>
      </c>
      <c r="AC25" s="502" t="e">
        <f ca="1">strCheckDate(O25:AA25)</f>
        <v>#NAME?</v>
      </c>
      <c r="AF25" s="506"/>
    </row>
    <row r="26" spans="1:33" ht="14.25" hidden="1" customHeight="1">
      <c r="A26" s="1233"/>
      <c r="B26" s="1233"/>
      <c r="C26" s="1233"/>
      <c r="D26" s="1233"/>
      <c r="E26" s="1233"/>
      <c r="F26" s="1233"/>
      <c r="G26" s="1233"/>
      <c r="H26" s="1055"/>
      <c r="I26" s="1255"/>
      <c r="J26" s="1256"/>
      <c r="K26" s="1051"/>
      <c r="L26" s="602"/>
      <c r="M26" s="648"/>
      <c r="N26" s="648"/>
      <c r="O26" s="564"/>
      <c r="P26" s="495"/>
      <c r="Q26" s="495"/>
      <c r="R26" s="495"/>
      <c r="S26" s="495"/>
      <c r="T26" s="495"/>
      <c r="U26" s="561"/>
      <c r="V26" s="586"/>
      <c r="W26" s="1228"/>
      <c r="X26" s="1229"/>
      <c r="Y26" s="1228"/>
      <c r="Z26" s="1229"/>
      <c r="AA26" s="539"/>
      <c r="AB26" s="1205"/>
      <c r="AF26" s="506">
        <f ca="1">OFFSET(AF26,-1,0)</f>
        <v>0</v>
      </c>
    </row>
    <row r="27" spans="1:33" s="477" customFormat="1" ht="15" customHeight="1">
      <c r="A27" s="1233"/>
      <c r="B27" s="1233"/>
      <c r="C27" s="1233"/>
      <c r="D27" s="1233"/>
      <c r="E27" s="1233"/>
      <c r="F27" s="1233"/>
      <c r="G27" s="1233"/>
      <c r="H27" s="1055"/>
      <c r="I27" s="1255"/>
      <c r="J27" s="1256"/>
      <c r="K27" s="1052"/>
      <c r="L27" s="540"/>
      <c r="M27" s="559" t="s">
        <v>41</v>
      </c>
      <c r="N27" s="553"/>
      <c r="O27" s="547"/>
      <c r="P27" s="547"/>
      <c r="Q27" s="547"/>
      <c r="R27" s="547"/>
      <c r="S27" s="547"/>
      <c r="T27" s="547"/>
      <c r="U27" s="547"/>
      <c r="V27" s="547"/>
      <c r="W27" s="565"/>
      <c r="X27" s="566"/>
      <c r="Y27" s="565"/>
      <c r="Z27" s="553"/>
      <c r="AA27" s="562"/>
      <c r="AB27" s="1206"/>
      <c r="AC27" s="503"/>
      <c r="AD27" s="503"/>
      <c r="AE27" s="503"/>
      <c r="AF27" s="503"/>
      <c r="AG27" s="503"/>
    </row>
    <row r="28" spans="1:33" s="477" customFormat="1" ht="15" customHeight="1">
      <c r="A28" s="1233"/>
      <c r="B28" s="1233"/>
      <c r="C28" s="1233"/>
      <c r="D28" s="1233"/>
      <c r="E28" s="1233"/>
      <c r="F28" s="1233"/>
      <c r="G28" s="1055"/>
      <c r="H28" s="1055"/>
      <c r="I28" s="1255"/>
      <c r="J28" s="1053"/>
      <c r="K28" s="1052"/>
      <c r="L28" s="540"/>
      <c r="M28" s="558" t="s">
        <v>25</v>
      </c>
      <c r="N28" s="559"/>
      <c r="O28" s="559"/>
      <c r="P28" s="559"/>
      <c r="Q28" s="559"/>
      <c r="R28" s="559"/>
      <c r="S28" s="559"/>
      <c r="T28" s="559"/>
      <c r="U28" s="559"/>
      <c r="V28" s="559"/>
      <c r="W28" s="559"/>
      <c r="X28" s="559"/>
      <c r="Y28" s="559"/>
      <c r="Z28" s="559"/>
      <c r="AA28" s="559"/>
      <c r="AB28" s="562"/>
      <c r="AC28" s="503"/>
      <c r="AD28" s="503"/>
      <c r="AE28" s="503"/>
      <c r="AF28" s="503"/>
      <c r="AG28" s="503"/>
    </row>
    <row r="29" spans="1:33" s="477" customFormat="1" ht="15" customHeight="1">
      <c r="A29" s="1233"/>
      <c r="B29" s="1233"/>
      <c r="C29" s="1233"/>
      <c r="D29" s="1233"/>
      <c r="E29" s="1233"/>
      <c r="F29" s="1058"/>
      <c r="G29" s="1055"/>
      <c r="H29" s="1055"/>
      <c r="I29" s="1049"/>
      <c r="J29" s="1047"/>
      <c r="K29" s="1052"/>
      <c r="L29" s="540"/>
      <c r="M29" s="553" t="s">
        <v>11</v>
      </c>
      <c r="N29" s="552"/>
      <c r="O29" s="547"/>
      <c r="P29" s="547"/>
      <c r="Q29" s="547"/>
      <c r="R29" s="547"/>
      <c r="S29" s="547"/>
      <c r="T29" s="547"/>
      <c r="U29" s="547"/>
      <c r="V29" s="547"/>
      <c r="W29" s="575"/>
      <c r="X29" s="566"/>
      <c r="Y29" s="565"/>
      <c r="Z29" s="552"/>
      <c r="AA29" s="566"/>
      <c r="AB29" s="562"/>
      <c r="AC29" s="503"/>
      <c r="AD29" s="503"/>
      <c r="AE29" s="503"/>
      <c r="AF29" s="503"/>
      <c r="AG29" s="503"/>
    </row>
    <row r="30" spans="1:33" s="477" customFormat="1" ht="14.25" hidden="1" customHeight="1">
      <c r="A30" s="1233"/>
      <c r="B30" s="1233"/>
      <c r="C30" s="1233"/>
      <c r="D30" s="1057"/>
      <c r="E30" s="1058"/>
      <c r="F30" s="1058"/>
      <c r="G30" s="1055"/>
      <c r="H30" s="1055"/>
      <c r="I30" s="1054"/>
      <c r="J30" s="1047"/>
      <c r="K30" s="1043"/>
      <c r="L30" s="540"/>
      <c r="M30" s="553"/>
      <c r="N30" s="553"/>
      <c r="O30" s="553"/>
      <c r="P30" s="553"/>
      <c r="Q30" s="553"/>
      <c r="R30" s="553"/>
      <c r="S30" s="553"/>
      <c r="T30" s="553"/>
      <c r="U30" s="553"/>
      <c r="V30" s="553"/>
      <c r="W30" s="553"/>
      <c r="X30" s="553"/>
      <c r="Y30" s="553"/>
      <c r="Z30" s="553"/>
      <c r="AA30" s="553"/>
      <c r="AB30" s="562"/>
      <c r="AC30" s="503"/>
      <c r="AD30" s="503"/>
      <c r="AE30" s="503"/>
      <c r="AF30" s="503"/>
      <c r="AG30" s="503"/>
    </row>
    <row r="31" spans="1:33" s="991" customFormat="1">
      <c r="A31" s="1233"/>
      <c r="B31" s="1233"/>
      <c r="C31" s="1233"/>
      <c r="D31" s="1059"/>
      <c r="E31" s="1059"/>
      <c r="F31" s="1059"/>
      <c r="G31" s="1060"/>
      <c r="H31" s="1059"/>
      <c r="I31" s="1052"/>
      <c r="J31" s="1047"/>
      <c r="K31" s="1052"/>
      <c r="L31" s="690"/>
      <c r="M31" s="1042" t="s">
        <v>17</v>
      </c>
      <c r="N31" s="1003"/>
      <c r="O31" s="1003"/>
      <c r="P31" s="1003"/>
      <c r="Q31" s="1003"/>
      <c r="R31" s="1003"/>
      <c r="S31" s="1003"/>
      <c r="T31" s="1003"/>
      <c r="U31" s="1003"/>
      <c r="V31" s="1003"/>
      <c r="W31" s="1003"/>
      <c r="X31" s="1003"/>
      <c r="Y31" s="1003"/>
      <c r="Z31" s="1003"/>
      <c r="AA31" s="1003"/>
      <c r="AB31" s="764"/>
      <c r="AC31" s="1012"/>
      <c r="AD31" s="1012"/>
      <c r="AE31" s="1012"/>
      <c r="AF31" s="1012"/>
      <c r="AG31" s="1012"/>
    </row>
    <row r="32" spans="1:33" s="477" customFormat="1" ht="15" customHeight="1">
      <c r="A32" s="1233"/>
      <c r="B32" s="1233"/>
      <c r="C32" s="1059"/>
      <c r="D32" s="1059"/>
      <c r="E32" s="1059"/>
      <c r="F32" s="1059"/>
      <c r="G32" s="1060"/>
      <c r="H32" s="1059"/>
      <c r="I32" s="1052"/>
      <c r="J32" s="1047"/>
      <c r="K32" s="1052"/>
      <c r="L32" s="540"/>
      <c r="M32" s="551" t="s">
        <v>18</v>
      </c>
      <c r="N32" s="551"/>
      <c r="O32" s="547"/>
      <c r="P32" s="547"/>
      <c r="Q32" s="547"/>
      <c r="R32" s="547"/>
      <c r="S32" s="547"/>
      <c r="T32" s="547"/>
      <c r="U32" s="547"/>
      <c r="V32" s="547"/>
      <c r="W32" s="575"/>
      <c r="X32" s="566"/>
      <c r="Y32" s="565"/>
      <c r="Z32" s="551"/>
      <c r="AA32" s="566"/>
      <c r="AB32" s="562"/>
      <c r="AC32" s="503"/>
      <c r="AD32" s="503"/>
      <c r="AE32" s="503"/>
      <c r="AF32" s="503"/>
      <c r="AG32" s="503"/>
    </row>
    <row r="33" spans="1:33" s="477" customFormat="1" ht="15" customHeight="1">
      <c r="A33" s="1233"/>
      <c r="B33" s="1059"/>
      <c r="C33" s="1059"/>
      <c r="D33" s="1059"/>
      <c r="E33" s="1059"/>
      <c r="F33" s="1059"/>
      <c r="G33" s="1060"/>
      <c r="H33" s="1059"/>
      <c r="I33" s="1052"/>
      <c r="J33" s="1047"/>
      <c r="K33" s="1052"/>
      <c r="L33" s="540"/>
      <c r="M33" s="560" t="s">
        <v>19</v>
      </c>
      <c r="N33" s="551"/>
      <c r="O33" s="547"/>
      <c r="P33" s="547"/>
      <c r="Q33" s="547"/>
      <c r="R33" s="547"/>
      <c r="S33" s="547"/>
      <c r="T33" s="547"/>
      <c r="U33" s="547"/>
      <c r="V33" s="547"/>
      <c r="W33" s="575"/>
      <c r="X33" s="566"/>
      <c r="Y33" s="565"/>
      <c r="Z33" s="551"/>
      <c r="AA33" s="566"/>
      <c r="AB33" s="562"/>
      <c r="AC33" s="503"/>
      <c r="AD33" s="503"/>
      <c r="AE33" s="503"/>
      <c r="AF33" s="503"/>
      <c r="AG33" s="503"/>
    </row>
    <row r="34" spans="1:33" s="477" customFormat="1" ht="15" customHeight="1">
      <c r="A34" s="1054"/>
      <c r="B34" s="1054"/>
      <c r="C34" s="1054"/>
      <c r="D34" s="1054"/>
      <c r="E34" s="1054"/>
      <c r="F34" s="1054"/>
      <c r="G34" s="1061"/>
      <c r="H34" s="1054"/>
      <c r="I34" s="1046"/>
      <c r="J34" s="1047"/>
      <c r="K34" s="1043"/>
      <c r="L34" s="540"/>
      <c r="M34" s="567" t="s">
        <v>309</v>
      </c>
      <c r="N34" s="551"/>
      <c r="O34" s="547"/>
      <c r="P34" s="547"/>
      <c r="Q34" s="547"/>
      <c r="R34" s="547"/>
      <c r="S34" s="547"/>
      <c r="T34" s="547"/>
      <c r="U34" s="547"/>
      <c r="V34" s="547"/>
      <c r="W34" s="575"/>
      <c r="X34" s="566"/>
      <c r="Y34" s="565"/>
      <c r="Z34" s="551"/>
      <c r="AA34" s="566"/>
      <c r="AB34" s="562"/>
      <c r="AC34" s="503"/>
      <c r="AD34" s="503"/>
      <c r="AE34" s="503"/>
      <c r="AF34" s="503"/>
      <c r="AG34" s="503"/>
    </row>
    <row r="35" spans="1:33" ht="3" customHeight="1">
      <c r="L35" s="487"/>
      <c r="M35" s="487"/>
      <c r="N35" s="487"/>
      <c r="O35" s="487"/>
      <c r="P35" s="487"/>
      <c r="Q35" s="487"/>
      <c r="R35" s="487"/>
      <c r="S35" s="487"/>
      <c r="T35" s="487"/>
      <c r="U35" s="487"/>
      <c r="V35" s="487"/>
      <c r="W35" s="487"/>
      <c r="X35" s="487"/>
      <c r="Y35" s="487"/>
      <c r="Z35" s="487"/>
    </row>
    <row r="36" spans="1:33" ht="89.25" customHeight="1">
      <c r="L36" s="1">
        <v>1</v>
      </c>
      <c r="M36" s="1197" t="s">
        <v>672</v>
      </c>
      <c r="N36" s="1197"/>
      <c r="O36" s="1197"/>
      <c r="P36" s="1197"/>
      <c r="Q36" s="1197"/>
      <c r="R36" s="1197"/>
      <c r="S36" s="1197"/>
      <c r="T36" s="1197"/>
      <c r="U36" s="1197"/>
      <c r="V36" s="1197"/>
      <c r="W36" s="1197"/>
    </row>
  </sheetData>
  <sheetProtection password="FA9C" sheet="1" objects="1" scenarios="1" formatColumns="0" formatRows="0"/>
  <dataConsolidate leftLabels="1"/>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D21:D29"/>
    <mergeCell ref="G24:G27"/>
    <mergeCell ref="E22:E29"/>
    <mergeCell ref="F23:F28"/>
  </mergeCells>
  <dataValidations count="11">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sqref="O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198" t="s">
        <v>491</v>
      </c>
      <c r="G2" s="1199"/>
      <c r="H2" s="1200"/>
      <c r="I2" s="436"/>
    </row>
    <row r="3" spans="1:20" ht="3" customHeight="1"/>
    <row r="4" spans="1:20" s="190" customFormat="1" ht="11.25">
      <c r="A4" s="214"/>
      <c r="B4" s="214"/>
      <c r="C4" s="214"/>
      <c r="D4" s="214"/>
      <c r="F4" s="1159" t="s">
        <v>454</v>
      </c>
      <c r="G4" s="1159"/>
      <c r="H4" s="1159"/>
      <c r="I4" s="1201"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1"/>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22.12.2020</v>
      </c>
      <c r="I7" s="196" t="s">
        <v>493</v>
      </c>
      <c r="J7" s="334"/>
      <c r="K7" s="214"/>
      <c r="L7" s="214"/>
      <c r="M7" s="214"/>
      <c r="N7" s="214"/>
      <c r="O7" s="214"/>
      <c r="P7" s="214"/>
      <c r="Q7" s="214"/>
      <c r="R7" s="214"/>
      <c r="S7" s="214"/>
      <c r="T7" s="214"/>
    </row>
    <row r="8" spans="1:20" s="190" customFormat="1" ht="45">
      <c r="A8" s="1202">
        <v>1</v>
      </c>
      <c r="B8" s="214"/>
      <c r="C8" s="214"/>
      <c r="D8" s="214"/>
      <c r="F8" s="335" t="e">
        <f ca="1">"2." &amp;mergeValue(A8)</f>
        <v>#NAME?</v>
      </c>
      <c r="G8" s="417" t="s">
        <v>494</v>
      </c>
      <c r="H8" s="317" t="str">
        <f>IF('Перечень тарифов'!R21="","наименование отсутствует","" &amp; 'Перечень тарифов'!R21 &amp; "")</f>
        <v>наименование отсутствует</v>
      </c>
      <c r="I8" s="196" t="s">
        <v>590</v>
      </c>
      <c r="J8" s="334"/>
      <c r="K8" s="214"/>
      <c r="L8" s="214"/>
      <c r="M8" s="214"/>
      <c r="N8" s="214"/>
      <c r="O8" s="214"/>
      <c r="P8" s="214"/>
      <c r="Q8" s="214"/>
      <c r="R8" s="214"/>
      <c r="S8" s="214"/>
      <c r="T8" s="214"/>
    </row>
    <row r="9" spans="1:20" s="190" customFormat="1" ht="22.5">
      <c r="A9" s="1202"/>
      <c r="B9" s="214"/>
      <c r="C9" s="214"/>
      <c r="D9" s="214"/>
      <c r="F9" s="335" t="e">
        <f ca="1">"3." &amp;mergeValue(A9)</f>
        <v>#NAME?</v>
      </c>
      <c r="G9" s="417" t="s">
        <v>495</v>
      </c>
      <c r="H9" s="317" t="str">
        <f>IF('Перечень тарифов'!F21="","наименование отсутствует","" &amp; 'Перечень тарифов'!F21 &amp; "")</f>
        <v>Производство тепловой энергии. Некомбинированная выработка</v>
      </c>
      <c r="I9" s="196" t="s">
        <v>588</v>
      </c>
      <c r="J9" s="334"/>
      <c r="K9" s="214"/>
      <c r="L9" s="214"/>
      <c r="M9" s="214"/>
      <c r="N9" s="214"/>
      <c r="O9" s="214"/>
      <c r="P9" s="214"/>
      <c r="Q9" s="214"/>
      <c r="R9" s="214"/>
      <c r="S9" s="214"/>
      <c r="T9" s="214"/>
    </row>
    <row r="10" spans="1:20" s="190" customFormat="1" ht="22.5">
      <c r="A10" s="1202"/>
      <c r="B10" s="214"/>
      <c r="C10" s="214"/>
      <c r="D10" s="214"/>
      <c r="F10" s="335" t="e">
        <f ca="1">"4."&amp;mergeValue(A10)</f>
        <v>#NAME?</v>
      </c>
      <c r="G10" s="417" t="s">
        <v>496</v>
      </c>
      <c r="H10" s="318" t="s">
        <v>458</v>
      </c>
      <c r="I10" s="196"/>
      <c r="J10" s="334"/>
      <c r="K10" s="214"/>
      <c r="L10" s="214"/>
      <c r="M10" s="214"/>
      <c r="N10" s="214"/>
      <c r="O10" s="214"/>
      <c r="P10" s="214"/>
      <c r="Q10" s="214"/>
      <c r="R10" s="214"/>
      <c r="S10" s="214"/>
      <c r="T10" s="214"/>
    </row>
    <row r="11" spans="1:20" s="190" customFormat="1" ht="18.75">
      <c r="A11" s="1202"/>
      <c r="B11" s="1202">
        <v>1</v>
      </c>
      <c r="C11" s="344"/>
      <c r="D11" s="344"/>
      <c r="F11" s="335" t="e">
        <f ca="1">"4."&amp;mergeValue(A11) &amp;"."&amp;mergeValue(B11)</f>
        <v>#NAME?</v>
      </c>
      <c r="G11" s="324" t="s">
        <v>592</v>
      </c>
      <c r="H11" s="317" t="str">
        <f>IF(region_name="","",region_name)</f>
        <v>Республика Татарстан</v>
      </c>
      <c r="I11" s="196" t="s">
        <v>499</v>
      </c>
      <c r="J11" s="334"/>
      <c r="K11" s="214"/>
      <c r="L11" s="214"/>
      <c r="M11" s="214"/>
      <c r="N11" s="214"/>
      <c r="O11" s="214"/>
      <c r="P11" s="214"/>
      <c r="Q11" s="214"/>
      <c r="R11" s="214"/>
      <c r="S11" s="214"/>
      <c r="T11" s="214"/>
    </row>
    <row r="12" spans="1:20" s="190" customFormat="1" ht="22.5">
      <c r="A12" s="1202"/>
      <c r="B12" s="1202"/>
      <c r="C12" s="1202">
        <v>1</v>
      </c>
      <c r="D12" s="344"/>
      <c r="F12" s="335" t="e">
        <f ca="1">"4."&amp;mergeValue(A12) &amp;"."&amp;mergeValue(B12)&amp;"."&amp;mergeValue(C12)</f>
        <v>#NAME?</v>
      </c>
      <c r="G12" s="341" t="s">
        <v>497</v>
      </c>
      <c r="H12" s="317" t="str">
        <f>IF(Территории!H13="","","" &amp; Территории!H13 &amp; "")</f>
        <v>Город Казань</v>
      </c>
      <c r="I12" s="196" t="s">
        <v>500</v>
      </c>
      <c r="J12" s="334"/>
      <c r="K12" s="214"/>
      <c r="L12" s="214"/>
      <c r="M12" s="214"/>
      <c r="N12" s="214"/>
      <c r="O12" s="214"/>
      <c r="P12" s="214"/>
      <c r="Q12" s="214"/>
      <c r="R12" s="214"/>
      <c r="S12" s="214"/>
      <c r="T12" s="214"/>
    </row>
    <row r="13" spans="1:20" s="190" customFormat="1" ht="56.25">
      <c r="A13" s="1202"/>
      <c r="B13" s="1202"/>
      <c r="C13" s="1202"/>
      <c r="D13" s="344">
        <v>1</v>
      </c>
      <c r="F13" s="335" t="e">
        <f ca="1">"4."&amp;mergeValue(A13) &amp;"."&amp;mergeValue(B13)&amp;"."&amp;mergeValue(C13)&amp;"."&amp;mergeValue(D13)</f>
        <v>#NAME?</v>
      </c>
      <c r="G13" s="420" t="s">
        <v>498</v>
      </c>
      <c r="H13" s="317" t="str">
        <f>IF(Территории!R14="","","" &amp; Территории!R14 &amp; "")</f>
        <v>Город Казань (92701000)</v>
      </c>
      <c r="I13" s="1107" t="s">
        <v>591</v>
      </c>
      <c r="J13" s="334"/>
      <c r="K13" s="214"/>
      <c r="L13" s="214"/>
      <c r="M13" s="214"/>
      <c r="N13" s="214"/>
      <c r="O13" s="214"/>
      <c r="P13" s="214"/>
      <c r="Q13" s="214"/>
      <c r="R13" s="214"/>
      <c r="S13" s="214"/>
      <c r="T13" s="214"/>
    </row>
    <row r="14" spans="1:20" s="326" customFormat="1" ht="3" customHeight="1">
      <c r="A14" s="327"/>
      <c r="B14" s="327"/>
      <c r="C14" s="327"/>
      <c r="D14" s="327"/>
      <c r="F14" s="325"/>
      <c r="G14" s="418"/>
      <c r="H14" s="419"/>
      <c r="I14" s="226"/>
      <c r="J14" s="327"/>
      <c r="K14" s="327"/>
      <c r="L14" s="327"/>
      <c r="M14" s="327"/>
      <c r="N14" s="327"/>
      <c r="O14" s="327"/>
      <c r="P14" s="327"/>
      <c r="Q14" s="327"/>
      <c r="R14" s="327"/>
      <c r="S14" s="327"/>
      <c r="T14" s="327"/>
    </row>
    <row r="15" spans="1:20" s="326" customFormat="1" ht="15" customHeight="1">
      <c r="A15" s="327"/>
      <c r="B15" s="327"/>
      <c r="C15" s="327"/>
      <c r="D15" s="327"/>
      <c r="F15" s="325"/>
      <c r="G15" s="1197" t="s">
        <v>593</v>
      </c>
      <c r="H15" s="1197"/>
      <c r="I15" s="226"/>
      <c r="J15" s="327"/>
      <c r="K15" s="327"/>
      <c r="L15" s="327"/>
      <c r="M15" s="327"/>
      <c r="N15" s="327"/>
      <c r="O15" s="327"/>
      <c r="P15" s="327"/>
      <c r="Q15" s="327"/>
      <c r="R15" s="327"/>
      <c r="S15" s="327"/>
      <c r="T15" s="327"/>
    </row>
  </sheetData>
  <sheetProtection algorithmName="SHA-512" hashValue="ZqV1q8cag2jPBJ+YthOAG2gs9wpZssAQmjEGLUZY9V4ligPLTnGY9BiGjxgv2f1OPUFrVe+0YUd3qgb70ByM1A==" saltValue="ro3QcWSYzsk7Yha1Nf+pSA==" spinCount="100000"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R36"/>
  <sheetViews>
    <sheetView showGridLines="0" topLeftCell="I4" zoomScaleNormal="100" workbookViewId="0">
      <selection activeCell="Z27" sqref="Z27"/>
    </sheetView>
  </sheetViews>
  <sheetFormatPr defaultColWidth="10.5703125" defaultRowHeight="14.25"/>
  <cols>
    <col min="1" max="6" width="10.5703125" style="502" hidden="1" customWidth="1"/>
    <col min="7" max="8" width="7" style="508" hidden="1" customWidth="1"/>
    <col min="9" max="9" width="3.7109375" style="485" customWidth="1"/>
    <col min="10" max="11" width="3.7109375" style="484" customWidth="1"/>
    <col min="12" max="12" width="12.7109375" style="478" customWidth="1"/>
    <col min="13" max="13" width="47.42578125" style="478" customWidth="1"/>
    <col min="14" max="16" width="3.7109375" style="478" customWidth="1"/>
    <col min="17" max="17" width="23.7109375" style="478" customWidth="1"/>
    <col min="18" max="20" width="3.7109375" style="478" customWidth="1"/>
    <col min="21" max="21" width="23.7109375" style="478" customWidth="1"/>
    <col min="22" max="24" width="3.7109375" style="478" customWidth="1"/>
    <col min="25" max="27" width="23.7109375" style="478" customWidth="1"/>
    <col min="28" max="28" width="11.7109375" style="478" customWidth="1"/>
    <col min="29" max="29" width="3.7109375" style="478" customWidth="1"/>
    <col min="30" max="30" width="11.7109375" style="478" customWidth="1"/>
    <col min="31" max="31" width="8.5703125" style="478" hidden="1" customWidth="1"/>
    <col min="32" max="32" width="4.7109375" style="478" customWidth="1"/>
    <col min="33" max="33" width="115.7109375" style="478" customWidth="1"/>
    <col min="34" max="35" width="10.5703125" style="502"/>
    <col min="36" max="36" width="13.42578125" style="502" customWidth="1"/>
    <col min="37" max="37" width="10.5703125" style="502"/>
    <col min="38" max="246" width="10.5703125" style="478"/>
    <col min="247" max="254" width="0" style="478" hidden="1" customWidth="1"/>
    <col min="255" max="257" width="3.7109375" style="478" customWidth="1"/>
    <col min="258" max="258" width="12.7109375" style="478" customWidth="1"/>
    <col min="259" max="259" width="47.42578125" style="478" customWidth="1"/>
    <col min="260" max="260" width="5.5703125" style="478" customWidth="1"/>
    <col min="261" max="262" width="3.7109375" style="478" customWidth="1"/>
    <col min="263" max="263" width="22" style="478" customWidth="1"/>
    <col min="264" max="264" width="5.5703125" style="478" customWidth="1"/>
    <col min="265" max="266" width="3.7109375" style="478" customWidth="1"/>
    <col min="267" max="267" width="22" style="478" customWidth="1"/>
    <col min="268" max="268" width="5.5703125" style="478" customWidth="1"/>
    <col min="269" max="270" width="3.7109375" style="478" customWidth="1"/>
    <col min="271" max="271" width="22" style="478" customWidth="1"/>
    <col min="272" max="273" width="15.7109375" style="478"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1" width="10.5703125" style="478"/>
    <col min="282" max="282" width="13.42578125" style="478" customWidth="1"/>
    <col min="283" max="502" width="10.5703125" style="478"/>
    <col min="503" max="510" width="0" style="478" hidden="1" customWidth="1"/>
    <col min="511" max="513" width="3.7109375" style="478" customWidth="1"/>
    <col min="514" max="514" width="12.7109375" style="478" customWidth="1"/>
    <col min="515" max="515" width="47.42578125" style="478" customWidth="1"/>
    <col min="516" max="516" width="5.5703125" style="478" customWidth="1"/>
    <col min="517" max="518" width="3.7109375" style="478" customWidth="1"/>
    <col min="519" max="519" width="22" style="478" customWidth="1"/>
    <col min="520" max="520" width="5.5703125" style="478" customWidth="1"/>
    <col min="521" max="522" width="3.7109375" style="478" customWidth="1"/>
    <col min="523" max="523" width="22" style="478" customWidth="1"/>
    <col min="524" max="524" width="5.5703125" style="478" customWidth="1"/>
    <col min="525" max="526" width="3.7109375" style="478" customWidth="1"/>
    <col min="527" max="527" width="22" style="478" customWidth="1"/>
    <col min="528" max="529" width="15.7109375" style="478"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7" width="10.5703125" style="478"/>
    <col min="538" max="538" width="13.42578125" style="478" customWidth="1"/>
    <col min="539" max="758" width="10.5703125" style="478"/>
    <col min="759" max="766" width="0" style="478" hidden="1" customWidth="1"/>
    <col min="767" max="769" width="3.7109375" style="478" customWidth="1"/>
    <col min="770" max="770" width="12.7109375" style="478" customWidth="1"/>
    <col min="771" max="771" width="47.42578125" style="478" customWidth="1"/>
    <col min="772" max="772" width="5.5703125" style="478" customWidth="1"/>
    <col min="773" max="774" width="3.7109375" style="478" customWidth="1"/>
    <col min="775" max="775" width="22" style="478" customWidth="1"/>
    <col min="776" max="776" width="5.5703125" style="478" customWidth="1"/>
    <col min="777" max="778" width="3.7109375" style="478" customWidth="1"/>
    <col min="779" max="779" width="22" style="478" customWidth="1"/>
    <col min="780" max="780" width="5.5703125" style="478" customWidth="1"/>
    <col min="781" max="782" width="3.7109375" style="478" customWidth="1"/>
    <col min="783" max="783" width="22" style="478" customWidth="1"/>
    <col min="784" max="785" width="15.7109375" style="478"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3" width="10.5703125" style="478"/>
    <col min="794" max="794" width="13.42578125" style="478" customWidth="1"/>
    <col min="795"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5.5703125" style="478" customWidth="1"/>
    <col min="1029" max="1030" width="3.7109375" style="478" customWidth="1"/>
    <col min="1031" max="1031" width="22" style="478" customWidth="1"/>
    <col min="1032" max="1032" width="5.5703125" style="478" customWidth="1"/>
    <col min="1033" max="1034" width="3.7109375" style="478" customWidth="1"/>
    <col min="1035" max="1035" width="22" style="478" customWidth="1"/>
    <col min="1036" max="1036" width="5.5703125" style="478" customWidth="1"/>
    <col min="1037" max="1038" width="3.7109375" style="478" customWidth="1"/>
    <col min="1039" max="1039" width="22" style="478" customWidth="1"/>
    <col min="1040" max="1041" width="15.7109375" style="478"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49" width="10.5703125" style="478"/>
    <col min="1050" max="1050" width="13.42578125" style="478" customWidth="1"/>
    <col min="1051"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5.5703125" style="478" customWidth="1"/>
    <col min="1285" max="1286" width="3.7109375" style="478" customWidth="1"/>
    <col min="1287" max="1287" width="22" style="478" customWidth="1"/>
    <col min="1288" max="1288" width="5.5703125" style="478" customWidth="1"/>
    <col min="1289" max="1290" width="3.7109375" style="478" customWidth="1"/>
    <col min="1291" max="1291" width="22" style="478" customWidth="1"/>
    <col min="1292" max="1292" width="5.5703125" style="478" customWidth="1"/>
    <col min="1293" max="1294" width="3.7109375" style="478" customWidth="1"/>
    <col min="1295" max="1295" width="22" style="478" customWidth="1"/>
    <col min="1296" max="1297" width="15.7109375" style="478"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5" width="10.5703125" style="478"/>
    <col min="1306" max="1306" width="13.42578125" style="478" customWidth="1"/>
    <col min="1307"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5.5703125" style="478" customWidth="1"/>
    <col min="1541" max="1542" width="3.7109375" style="478" customWidth="1"/>
    <col min="1543" max="1543" width="22" style="478" customWidth="1"/>
    <col min="1544" max="1544" width="5.5703125" style="478" customWidth="1"/>
    <col min="1545" max="1546" width="3.7109375" style="478" customWidth="1"/>
    <col min="1547" max="1547" width="22" style="478" customWidth="1"/>
    <col min="1548" max="1548" width="5.5703125" style="478" customWidth="1"/>
    <col min="1549" max="1550" width="3.7109375" style="478" customWidth="1"/>
    <col min="1551" max="1551" width="22" style="478" customWidth="1"/>
    <col min="1552" max="1553" width="15.7109375" style="478"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1" width="10.5703125" style="478"/>
    <col min="1562" max="1562" width="13.42578125" style="478" customWidth="1"/>
    <col min="1563"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5.5703125" style="478" customWidth="1"/>
    <col min="1797" max="1798" width="3.7109375" style="478" customWidth="1"/>
    <col min="1799" max="1799" width="22" style="478" customWidth="1"/>
    <col min="1800" max="1800" width="5.5703125" style="478" customWidth="1"/>
    <col min="1801" max="1802" width="3.7109375" style="478" customWidth="1"/>
    <col min="1803" max="1803" width="22" style="478" customWidth="1"/>
    <col min="1804" max="1804" width="5.5703125" style="478" customWidth="1"/>
    <col min="1805" max="1806" width="3.7109375" style="478" customWidth="1"/>
    <col min="1807" max="1807" width="22" style="478" customWidth="1"/>
    <col min="1808" max="1809" width="15.7109375" style="478"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7" width="10.5703125" style="478"/>
    <col min="1818" max="1818" width="13.42578125" style="478" customWidth="1"/>
    <col min="1819"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5.5703125" style="478" customWidth="1"/>
    <col min="2053" max="2054" width="3.7109375" style="478" customWidth="1"/>
    <col min="2055" max="2055" width="22" style="478" customWidth="1"/>
    <col min="2056" max="2056" width="5.5703125" style="478" customWidth="1"/>
    <col min="2057" max="2058" width="3.7109375" style="478" customWidth="1"/>
    <col min="2059" max="2059" width="22" style="478" customWidth="1"/>
    <col min="2060" max="2060" width="5.5703125" style="478" customWidth="1"/>
    <col min="2061" max="2062" width="3.7109375" style="478" customWidth="1"/>
    <col min="2063" max="2063" width="22" style="478" customWidth="1"/>
    <col min="2064" max="2065" width="15.7109375" style="478"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3" width="10.5703125" style="478"/>
    <col min="2074" max="2074" width="13.42578125" style="478" customWidth="1"/>
    <col min="2075"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5.5703125" style="478" customWidth="1"/>
    <col min="2309" max="2310" width="3.7109375" style="478" customWidth="1"/>
    <col min="2311" max="2311" width="22" style="478" customWidth="1"/>
    <col min="2312" max="2312" width="5.5703125" style="478" customWidth="1"/>
    <col min="2313" max="2314" width="3.7109375" style="478" customWidth="1"/>
    <col min="2315" max="2315" width="22" style="478" customWidth="1"/>
    <col min="2316" max="2316" width="5.5703125" style="478" customWidth="1"/>
    <col min="2317" max="2318" width="3.7109375" style="478" customWidth="1"/>
    <col min="2319" max="2319" width="22" style="478" customWidth="1"/>
    <col min="2320" max="2321" width="15.7109375" style="478"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29" width="10.5703125" style="478"/>
    <col min="2330" max="2330" width="13.42578125" style="478" customWidth="1"/>
    <col min="2331"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5.5703125" style="478" customWidth="1"/>
    <col min="2565" max="2566" width="3.7109375" style="478" customWidth="1"/>
    <col min="2567" max="2567" width="22" style="478" customWidth="1"/>
    <col min="2568" max="2568" width="5.5703125" style="478" customWidth="1"/>
    <col min="2569" max="2570" width="3.7109375" style="478" customWidth="1"/>
    <col min="2571" max="2571" width="22" style="478" customWidth="1"/>
    <col min="2572" max="2572" width="5.5703125" style="478" customWidth="1"/>
    <col min="2573" max="2574" width="3.7109375" style="478" customWidth="1"/>
    <col min="2575" max="2575" width="22" style="478" customWidth="1"/>
    <col min="2576" max="2577" width="15.7109375" style="478"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5" width="10.5703125" style="478"/>
    <col min="2586" max="2586" width="13.42578125" style="478" customWidth="1"/>
    <col min="2587"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5.5703125" style="478" customWidth="1"/>
    <col min="2821" max="2822" width="3.7109375" style="478" customWidth="1"/>
    <col min="2823" max="2823" width="22" style="478" customWidth="1"/>
    <col min="2824" max="2824" width="5.5703125" style="478" customWidth="1"/>
    <col min="2825" max="2826" width="3.7109375" style="478" customWidth="1"/>
    <col min="2827" max="2827" width="22" style="478" customWidth="1"/>
    <col min="2828" max="2828" width="5.5703125" style="478" customWidth="1"/>
    <col min="2829" max="2830" width="3.7109375" style="478" customWidth="1"/>
    <col min="2831" max="2831" width="22" style="478" customWidth="1"/>
    <col min="2832" max="2833" width="15.7109375" style="478"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1" width="10.5703125" style="478"/>
    <col min="2842" max="2842" width="13.42578125" style="478" customWidth="1"/>
    <col min="2843"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5.5703125" style="478" customWidth="1"/>
    <col min="3077" max="3078" width="3.7109375" style="478" customWidth="1"/>
    <col min="3079" max="3079" width="22" style="478" customWidth="1"/>
    <col min="3080" max="3080" width="5.5703125" style="478" customWidth="1"/>
    <col min="3081" max="3082" width="3.7109375" style="478" customWidth="1"/>
    <col min="3083" max="3083" width="22" style="478" customWidth="1"/>
    <col min="3084" max="3084" width="5.5703125" style="478" customWidth="1"/>
    <col min="3085" max="3086" width="3.7109375" style="478" customWidth="1"/>
    <col min="3087" max="3087" width="22" style="478" customWidth="1"/>
    <col min="3088" max="3089" width="15.7109375" style="478"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7" width="10.5703125" style="478"/>
    <col min="3098" max="3098" width="13.42578125" style="478" customWidth="1"/>
    <col min="3099"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5.5703125" style="478" customWidth="1"/>
    <col min="3333" max="3334" width="3.7109375" style="478" customWidth="1"/>
    <col min="3335" max="3335" width="22" style="478" customWidth="1"/>
    <col min="3336" max="3336" width="5.5703125" style="478" customWidth="1"/>
    <col min="3337" max="3338" width="3.7109375" style="478" customWidth="1"/>
    <col min="3339" max="3339" width="22" style="478" customWidth="1"/>
    <col min="3340" max="3340" width="5.5703125" style="478" customWidth="1"/>
    <col min="3341" max="3342" width="3.7109375" style="478" customWidth="1"/>
    <col min="3343" max="3343" width="22" style="478" customWidth="1"/>
    <col min="3344" max="3345" width="15.7109375" style="478"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3" width="10.5703125" style="478"/>
    <col min="3354" max="3354" width="13.42578125" style="478" customWidth="1"/>
    <col min="3355"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5.5703125" style="478" customWidth="1"/>
    <col min="3589" max="3590" width="3.7109375" style="478" customWidth="1"/>
    <col min="3591" max="3591" width="22" style="478" customWidth="1"/>
    <col min="3592" max="3592" width="5.5703125" style="478" customWidth="1"/>
    <col min="3593" max="3594" width="3.7109375" style="478" customWidth="1"/>
    <col min="3595" max="3595" width="22" style="478" customWidth="1"/>
    <col min="3596" max="3596" width="5.5703125" style="478" customWidth="1"/>
    <col min="3597" max="3598" width="3.7109375" style="478" customWidth="1"/>
    <col min="3599" max="3599" width="22" style="478" customWidth="1"/>
    <col min="3600" max="3601" width="15.7109375" style="478"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09" width="10.5703125" style="478"/>
    <col min="3610" max="3610" width="13.42578125" style="478" customWidth="1"/>
    <col min="3611"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5.5703125" style="478" customWidth="1"/>
    <col min="3845" max="3846" width="3.7109375" style="478" customWidth="1"/>
    <col min="3847" max="3847" width="22" style="478" customWidth="1"/>
    <col min="3848" max="3848" width="5.5703125" style="478" customWidth="1"/>
    <col min="3849" max="3850" width="3.7109375" style="478" customWidth="1"/>
    <col min="3851" max="3851" width="22" style="478" customWidth="1"/>
    <col min="3852" max="3852" width="5.5703125" style="478" customWidth="1"/>
    <col min="3853" max="3854" width="3.7109375" style="478" customWidth="1"/>
    <col min="3855" max="3855" width="22" style="478" customWidth="1"/>
    <col min="3856" max="3857" width="15.7109375" style="478"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5" width="10.5703125" style="478"/>
    <col min="3866" max="3866" width="13.42578125" style="478" customWidth="1"/>
    <col min="3867"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5.5703125" style="478" customWidth="1"/>
    <col min="4101" max="4102" width="3.7109375" style="478" customWidth="1"/>
    <col min="4103" max="4103" width="22" style="478" customWidth="1"/>
    <col min="4104" max="4104" width="5.5703125" style="478" customWidth="1"/>
    <col min="4105" max="4106" width="3.7109375" style="478" customWidth="1"/>
    <col min="4107" max="4107" width="22" style="478" customWidth="1"/>
    <col min="4108" max="4108" width="5.5703125" style="478" customWidth="1"/>
    <col min="4109" max="4110" width="3.7109375" style="478" customWidth="1"/>
    <col min="4111" max="4111" width="22" style="478" customWidth="1"/>
    <col min="4112" max="4113" width="15.7109375" style="478"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1" width="10.5703125" style="478"/>
    <col min="4122" max="4122" width="13.42578125" style="478" customWidth="1"/>
    <col min="4123"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5.5703125" style="478" customWidth="1"/>
    <col min="4357" max="4358" width="3.7109375" style="478" customWidth="1"/>
    <col min="4359" max="4359" width="22" style="478" customWidth="1"/>
    <col min="4360" max="4360" width="5.5703125" style="478" customWidth="1"/>
    <col min="4361" max="4362" width="3.7109375" style="478" customWidth="1"/>
    <col min="4363" max="4363" width="22" style="478" customWidth="1"/>
    <col min="4364" max="4364" width="5.5703125" style="478" customWidth="1"/>
    <col min="4365" max="4366" width="3.7109375" style="478" customWidth="1"/>
    <col min="4367" max="4367" width="22" style="478" customWidth="1"/>
    <col min="4368" max="4369" width="15.7109375" style="478"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7" width="10.5703125" style="478"/>
    <col min="4378" max="4378" width="13.42578125" style="478" customWidth="1"/>
    <col min="4379"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5.5703125" style="478" customWidth="1"/>
    <col min="4613" max="4614" width="3.7109375" style="478" customWidth="1"/>
    <col min="4615" max="4615" width="22" style="478" customWidth="1"/>
    <col min="4616" max="4616" width="5.5703125" style="478" customWidth="1"/>
    <col min="4617" max="4618" width="3.7109375" style="478" customWidth="1"/>
    <col min="4619" max="4619" width="22" style="478" customWidth="1"/>
    <col min="4620" max="4620" width="5.5703125" style="478" customWidth="1"/>
    <col min="4621" max="4622" width="3.7109375" style="478" customWidth="1"/>
    <col min="4623" max="4623" width="22" style="478" customWidth="1"/>
    <col min="4624" max="4625" width="15.7109375" style="478"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3" width="10.5703125" style="478"/>
    <col min="4634" max="4634" width="13.42578125" style="478" customWidth="1"/>
    <col min="4635"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5.5703125" style="478" customWidth="1"/>
    <col min="4869" max="4870" width="3.7109375" style="478" customWidth="1"/>
    <col min="4871" max="4871" width="22" style="478" customWidth="1"/>
    <col min="4872" max="4872" width="5.5703125" style="478" customWidth="1"/>
    <col min="4873" max="4874" width="3.7109375" style="478" customWidth="1"/>
    <col min="4875" max="4875" width="22" style="478" customWidth="1"/>
    <col min="4876" max="4876" width="5.5703125" style="478" customWidth="1"/>
    <col min="4877" max="4878" width="3.7109375" style="478" customWidth="1"/>
    <col min="4879" max="4879" width="22" style="478" customWidth="1"/>
    <col min="4880" max="4881" width="15.7109375" style="478"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89" width="10.5703125" style="478"/>
    <col min="4890" max="4890" width="13.42578125" style="478" customWidth="1"/>
    <col min="4891"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5.5703125" style="478" customWidth="1"/>
    <col min="5125" max="5126" width="3.7109375" style="478" customWidth="1"/>
    <col min="5127" max="5127" width="22" style="478" customWidth="1"/>
    <col min="5128" max="5128" width="5.5703125" style="478" customWidth="1"/>
    <col min="5129" max="5130" width="3.7109375" style="478" customWidth="1"/>
    <col min="5131" max="5131" width="22" style="478" customWidth="1"/>
    <col min="5132" max="5132" width="5.5703125" style="478" customWidth="1"/>
    <col min="5133" max="5134" width="3.7109375" style="478" customWidth="1"/>
    <col min="5135" max="5135" width="22" style="478" customWidth="1"/>
    <col min="5136" max="5137" width="15.7109375" style="478"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5" width="10.5703125" style="478"/>
    <col min="5146" max="5146" width="13.42578125" style="478" customWidth="1"/>
    <col min="5147"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5.5703125" style="478" customWidth="1"/>
    <col min="5381" max="5382" width="3.7109375" style="478" customWidth="1"/>
    <col min="5383" max="5383" width="22" style="478" customWidth="1"/>
    <col min="5384" max="5384" width="5.5703125" style="478" customWidth="1"/>
    <col min="5385" max="5386" width="3.7109375" style="478" customWidth="1"/>
    <col min="5387" max="5387" width="22" style="478" customWidth="1"/>
    <col min="5388" max="5388" width="5.5703125" style="478" customWidth="1"/>
    <col min="5389" max="5390" width="3.7109375" style="478" customWidth="1"/>
    <col min="5391" max="5391" width="22" style="478" customWidth="1"/>
    <col min="5392" max="5393" width="15.7109375" style="478"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1" width="10.5703125" style="478"/>
    <col min="5402" max="5402" width="13.42578125" style="478" customWidth="1"/>
    <col min="5403"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5.5703125" style="478" customWidth="1"/>
    <col min="5637" max="5638" width="3.7109375" style="478" customWidth="1"/>
    <col min="5639" max="5639" width="22" style="478" customWidth="1"/>
    <col min="5640" max="5640" width="5.5703125" style="478" customWidth="1"/>
    <col min="5641" max="5642" width="3.7109375" style="478" customWidth="1"/>
    <col min="5643" max="5643" width="22" style="478" customWidth="1"/>
    <col min="5644" max="5644" width="5.5703125" style="478" customWidth="1"/>
    <col min="5645" max="5646" width="3.7109375" style="478" customWidth="1"/>
    <col min="5647" max="5647" width="22" style="478" customWidth="1"/>
    <col min="5648" max="5649" width="15.7109375" style="478"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7" width="10.5703125" style="478"/>
    <col min="5658" max="5658" width="13.42578125" style="478" customWidth="1"/>
    <col min="5659"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5.5703125" style="478" customWidth="1"/>
    <col min="5893" max="5894" width="3.7109375" style="478" customWidth="1"/>
    <col min="5895" max="5895" width="22" style="478" customWidth="1"/>
    <col min="5896" max="5896" width="5.5703125" style="478" customWidth="1"/>
    <col min="5897" max="5898" width="3.7109375" style="478" customWidth="1"/>
    <col min="5899" max="5899" width="22" style="478" customWidth="1"/>
    <col min="5900" max="5900" width="5.5703125" style="478" customWidth="1"/>
    <col min="5901" max="5902" width="3.7109375" style="478" customWidth="1"/>
    <col min="5903" max="5903" width="22" style="478" customWidth="1"/>
    <col min="5904" max="5905" width="15.7109375" style="478"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3" width="10.5703125" style="478"/>
    <col min="5914" max="5914" width="13.42578125" style="478" customWidth="1"/>
    <col min="5915"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5.5703125" style="478" customWidth="1"/>
    <col min="6149" max="6150" width="3.7109375" style="478" customWidth="1"/>
    <col min="6151" max="6151" width="22" style="478" customWidth="1"/>
    <col min="6152" max="6152" width="5.5703125" style="478" customWidth="1"/>
    <col min="6153" max="6154" width="3.7109375" style="478" customWidth="1"/>
    <col min="6155" max="6155" width="22" style="478" customWidth="1"/>
    <col min="6156" max="6156" width="5.5703125" style="478" customWidth="1"/>
    <col min="6157" max="6158" width="3.7109375" style="478" customWidth="1"/>
    <col min="6159" max="6159" width="22" style="478" customWidth="1"/>
    <col min="6160" max="6161" width="15.7109375" style="478"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69" width="10.5703125" style="478"/>
    <col min="6170" max="6170" width="13.42578125" style="478" customWidth="1"/>
    <col min="6171"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5.5703125" style="478" customWidth="1"/>
    <col min="6405" max="6406" width="3.7109375" style="478" customWidth="1"/>
    <col min="6407" max="6407" width="22" style="478" customWidth="1"/>
    <col min="6408" max="6408" width="5.5703125" style="478" customWidth="1"/>
    <col min="6409" max="6410" width="3.7109375" style="478" customWidth="1"/>
    <col min="6411" max="6411" width="22" style="478" customWidth="1"/>
    <col min="6412" max="6412" width="5.5703125" style="478" customWidth="1"/>
    <col min="6413" max="6414" width="3.7109375" style="478" customWidth="1"/>
    <col min="6415" max="6415" width="22" style="478" customWidth="1"/>
    <col min="6416" max="6417" width="15.7109375" style="478"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5" width="10.5703125" style="478"/>
    <col min="6426" max="6426" width="13.42578125" style="478" customWidth="1"/>
    <col min="6427"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5.5703125" style="478" customWidth="1"/>
    <col min="6661" max="6662" width="3.7109375" style="478" customWidth="1"/>
    <col min="6663" max="6663" width="22" style="478" customWidth="1"/>
    <col min="6664" max="6664" width="5.5703125" style="478" customWidth="1"/>
    <col min="6665" max="6666" width="3.7109375" style="478" customWidth="1"/>
    <col min="6667" max="6667" width="22" style="478" customWidth="1"/>
    <col min="6668" max="6668" width="5.5703125" style="478" customWidth="1"/>
    <col min="6669" max="6670" width="3.7109375" style="478" customWidth="1"/>
    <col min="6671" max="6671" width="22" style="478" customWidth="1"/>
    <col min="6672" max="6673" width="15.7109375" style="478"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1" width="10.5703125" style="478"/>
    <col min="6682" max="6682" width="13.42578125" style="478" customWidth="1"/>
    <col min="6683"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5.5703125" style="478" customWidth="1"/>
    <col min="6917" max="6918" width="3.7109375" style="478" customWidth="1"/>
    <col min="6919" max="6919" width="22" style="478" customWidth="1"/>
    <col min="6920" max="6920" width="5.5703125" style="478" customWidth="1"/>
    <col min="6921" max="6922" width="3.7109375" style="478" customWidth="1"/>
    <col min="6923" max="6923" width="22" style="478" customWidth="1"/>
    <col min="6924" max="6924" width="5.5703125" style="478" customWidth="1"/>
    <col min="6925" max="6926" width="3.7109375" style="478" customWidth="1"/>
    <col min="6927" max="6927" width="22" style="478" customWidth="1"/>
    <col min="6928" max="6929" width="15.7109375" style="478"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7" width="10.5703125" style="478"/>
    <col min="6938" max="6938" width="13.42578125" style="478" customWidth="1"/>
    <col min="6939"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5.5703125" style="478" customWidth="1"/>
    <col min="7173" max="7174" width="3.7109375" style="478" customWidth="1"/>
    <col min="7175" max="7175" width="22" style="478" customWidth="1"/>
    <col min="7176" max="7176" width="5.5703125" style="478" customWidth="1"/>
    <col min="7177" max="7178" width="3.7109375" style="478" customWidth="1"/>
    <col min="7179" max="7179" width="22" style="478" customWidth="1"/>
    <col min="7180" max="7180" width="5.5703125" style="478" customWidth="1"/>
    <col min="7181" max="7182" width="3.7109375" style="478" customWidth="1"/>
    <col min="7183" max="7183" width="22" style="478" customWidth="1"/>
    <col min="7184" max="7185" width="15.7109375" style="478"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3" width="10.5703125" style="478"/>
    <col min="7194" max="7194" width="13.42578125" style="478" customWidth="1"/>
    <col min="7195"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5.5703125" style="478" customWidth="1"/>
    <col min="7429" max="7430" width="3.7109375" style="478" customWidth="1"/>
    <col min="7431" max="7431" width="22" style="478" customWidth="1"/>
    <col min="7432" max="7432" width="5.5703125" style="478" customWidth="1"/>
    <col min="7433" max="7434" width="3.7109375" style="478" customWidth="1"/>
    <col min="7435" max="7435" width="22" style="478" customWidth="1"/>
    <col min="7436" max="7436" width="5.5703125" style="478" customWidth="1"/>
    <col min="7437" max="7438" width="3.7109375" style="478" customWidth="1"/>
    <col min="7439" max="7439" width="22" style="478" customWidth="1"/>
    <col min="7440" max="7441" width="15.7109375" style="478"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49" width="10.5703125" style="478"/>
    <col min="7450" max="7450" width="13.42578125" style="478" customWidth="1"/>
    <col min="7451"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5.5703125" style="478" customWidth="1"/>
    <col min="7685" max="7686" width="3.7109375" style="478" customWidth="1"/>
    <col min="7687" max="7687" width="22" style="478" customWidth="1"/>
    <col min="7688" max="7688" width="5.5703125" style="478" customWidth="1"/>
    <col min="7689" max="7690" width="3.7109375" style="478" customWidth="1"/>
    <col min="7691" max="7691" width="22" style="478" customWidth="1"/>
    <col min="7692" max="7692" width="5.5703125" style="478" customWidth="1"/>
    <col min="7693" max="7694" width="3.7109375" style="478" customWidth="1"/>
    <col min="7695" max="7695" width="22" style="478" customWidth="1"/>
    <col min="7696" max="7697" width="15.7109375" style="478"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5" width="10.5703125" style="478"/>
    <col min="7706" max="7706" width="13.42578125" style="478" customWidth="1"/>
    <col min="7707"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5.5703125" style="478" customWidth="1"/>
    <col min="7941" max="7942" width="3.7109375" style="478" customWidth="1"/>
    <col min="7943" max="7943" width="22" style="478" customWidth="1"/>
    <col min="7944" max="7944" width="5.5703125" style="478" customWidth="1"/>
    <col min="7945" max="7946" width="3.7109375" style="478" customWidth="1"/>
    <col min="7947" max="7947" width="22" style="478" customWidth="1"/>
    <col min="7948" max="7948" width="5.5703125" style="478" customWidth="1"/>
    <col min="7949" max="7950" width="3.7109375" style="478" customWidth="1"/>
    <col min="7951" max="7951" width="22" style="478" customWidth="1"/>
    <col min="7952" max="7953" width="15.7109375" style="478"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1" width="10.5703125" style="478"/>
    <col min="7962" max="7962" width="13.42578125" style="478" customWidth="1"/>
    <col min="7963"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5.5703125" style="478" customWidth="1"/>
    <col min="8197" max="8198" width="3.7109375" style="478" customWidth="1"/>
    <col min="8199" max="8199" width="22" style="478" customWidth="1"/>
    <col min="8200" max="8200" width="5.5703125" style="478" customWidth="1"/>
    <col min="8201" max="8202" width="3.7109375" style="478" customWidth="1"/>
    <col min="8203" max="8203" width="22" style="478" customWidth="1"/>
    <col min="8204" max="8204" width="5.5703125" style="478" customWidth="1"/>
    <col min="8205" max="8206" width="3.7109375" style="478" customWidth="1"/>
    <col min="8207" max="8207" width="22" style="478" customWidth="1"/>
    <col min="8208" max="8209" width="15.7109375" style="478"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7" width="10.5703125" style="478"/>
    <col min="8218" max="8218" width="13.42578125" style="478" customWidth="1"/>
    <col min="8219"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5.5703125" style="478" customWidth="1"/>
    <col min="8453" max="8454" width="3.7109375" style="478" customWidth="1"/>
    <col min="8455" max="8455" width="22" style="478" customWidth="1"/>
    <col min="8456" max="8456" width="5.5703125" style="478" customWidth="1"/>
    <col min="8457" max="8458" width="3.7109375" style="478" customWidth="1"/>
    <col min="8459" max="8459" width="22" style="478" customWidth="1"/>
    <col min="8460" max="8460" width="5.5703125" style="478" customWidth="1"/>
    <col min="8461" max="8462" width="3.7109375" style="478" customWidth="1"/>
    <col min="8463" max="8463" width="22" style="478" customWidth="1"/>
    <col min="8464" max="8465" width="15.7109375" style="478"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3" width="10.5703125" style="478"/>
    <col min="8474" max="8474" width="13.42578125" style="478" customWidth="1"/>
    <col min="8475"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5.5703125" style="478" customWidth="1"/>
    <col min="8709" max="8710" width="3.7109375" style="478" customWidth="1"/>
    <col min="8711" max="8711" width="22" style="478" customWidth="1"/>
    <col min="8712" max="8712" width="5.5703125" style="478" customWidth="1"/>
    <col min="8713" max="8714" width="3.7109375" style="478" customWidth="1"/>
    <col min="8715" max="8715" width="22" style="478" customWidth="1"/>
    <col min="8716" max="8716" width="5.5703125" style="478" customWidth="1"/>
    <col min="8717" max="8718" width="3.7109375" style="478" customWidth="1"/>
    <col min="8719" max="8719" width="22" style="478" customWidth="1"/>
    <col min="8720" max="8721" width="15.7109375" style="478"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29" width="10.5703125" style="478"/>
    <col min="8730" max="8730" width="13.42578125" style="478" customWidth="1"/>
    <col min="8731"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5.5703125" style="478" customWidth="1"/>
    <col min="8965" max="8966" width="3.7109375" style="478" customWidth="1"/>
    <col min="8967" max="8967" width="22" style="478" customWidth="1"/>
    <col min="8968" max="8968" width="5.5703125" style="478" customWidth="1"/>
    <col min="8969" max="8970" width="3.7109375" style="478" customWidth="1"/>
    <col min="8971" max="8971" width="22" style="478" customWidth="1"/>
    <col min="8972" max="8972" width="5.5703125" style="478" customWidth="1"/>
    <col min="8973" max="8974" width="3.7109375" style="478" customWidth="1"/>
    <col min="8975" max="8975" width="22" style="478" customWidth="1"/>
    <col min="8976" max="8977" width="15.7109375" style="478"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5" width="10.5703125" style="478"/>
    <col min="8986" max="8986" width="13.42578125" style="478" customWidth="1"/>
    <col min="8987"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5.5703125" style="478" customWidth="1"/>
    <col min="9221" max="9222" width="3.7109375" style="478" customWidth="1"/>
    <col min="9223" max="9223" width="22" style="478" customWidth="1"/>
    <col min="9224" max="9224" width="5.5703125" style="478" customWidth="1"/>
    <col min="9225" max="9226" width="3.7109375" style="478" customWidth="1"/>
    <col min="9227" max="9227" width="22" style="478" customWidth="1"/>
    <col min="9228" max="9228" width="5.5703125" style="478" customWidth="1"/>
    <col min="9229" max="9230" width="3.7109375" style="478" customWidth="1"/>
    <col min="9231" max="9231" width="22" style="478" customWidth="1"/>
    <col min="9232" max="9233" width="15.7109375" style="478"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1" width="10.5703125" style="478"/>
    <col min="9242" max="9242" width="13.42578125" style="478" customWidth="1"/>
    <col min="9243"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5.5703125" style="478" customWidth="1"/>
    <col min="9477" max="9478" width="3.7109375" style="478" customWidth="1"/>
    <col min="9479" max="9479" width="22" style="478" customWidth="1"/>
    <col min="9480" max="9480" width="5.5703125" style="478" customWidth="1"/>
    <col min="9481" max="9482" width="3.7109375" style="478" customWidth="1"/>
    <col min="9483" max="9483" width="22" style="478" customWidth="1"/>
    <col min="9484" max="9484" width="5.5703125" style="478" customWidth="1"/>
    <col min="9485" max="9486" width="3.7109375" style="478" customWidth="1"/>
    <col min="9487" max="9487" width="22" style="478" customWidth="1"/>
    <col min="9488" max="9489" width="15.7109375" style="478"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7" width="10.5703125" style="478"/>
    <col min="9498" max="9498" width="13.42578125" style="478" customWidth="1"/>
    <col min="9499"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5.5703125" style="478" customWidth="1"/>
    <col min="9733" max="9734" width="3.7109375" style="478" customWidth="1"/>
    <col min="9735" max="9735" width="22" style="478" customWidth="1"/>
    <col min="9736" max="9736" width="5.5703125" style="478" customWidth="1"/>
    <col min="9737" max="9738" width="3.7109375" style="478" customWidth="1"/>
    <col min="9739" max="9739" width="22" style="478" customWidth="1"/>
    <col min="9740" max="9740" width="5.5703125" style="478" customWidth="1"/>
    <col min="9741" max="9742" width="3.7109375" style="478" customWidth="1"/>
    <col min="9743" max="9743" width="22" style="478" customWidth="1"/>
    <col min="9744" max="9745" width="15.7109375" style="478"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3" width="10.5703125" style="478"/>
    <col min="9754" max="9754" width="13.42578125" style="478" customWidth="1"/>
    <col min="9755"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5.5703125" style="478" customWidth="1"/>
    <col min="9989" max="9990" width="3.7109375" style="478" customWidth="1"/>
    <col min="9991" max="9991" width="22" style="478" customWidth="1"/>
    <col min="9992" max="9992" width="5.5703125" style="478" customWidth="1"/>
    <col min="9993" max="9994" width="3.7109375" style="478" customWidth="1"/>
    <col min="9995" max="9995" width="22" style="478" customWidth="1"/>
    <col min="9996" max="9996" width="5.5703125" style="478" customWidth="1"/>
    <col min="9997" max="9998" width="3.7109375" style="478" customWidth="1"/>
    <col min="9999" max="9999" width="22" style="478" customWidth="1"/>
    <col min="10000" max="10001" width="15.7109375" style="478"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09" width="10.5703125" style="478"/>
    <col min="10010" max="10010" width="13.42578125" style="478" customWidth="1"/>
    <col min="10011"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5.5703125" style="478" customWidth="1"/>
    <col min="10245" max="10246" width="3.7109375" style="478" customWidth="1"/>
    <col min="10247" max="10247" width="22" style="478" customWidth="1"/>
    <col min="10248" max="10248" width="5.5703125" style="478" customWidth="1"/>
    <col min="10249" max="10250" width="3.7109375" style="478" customWidth="1"/>
    <col min="10251" max="10251" width="22" style="478" customWidth="1"/>
    <col min="10252" max="10252" width="5.5703125" style="478" customWidth="1"/>
    <col min="10253" max="10254" width="3.7109375" style="478" customWidth="1"/>
    <col min="10255" max="10255" width="22" style="478" customWidth="1"/>
    <col min="10256" max="10257" width="15.7109375" style="478"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5" width="10.5703125" style="478"/>
    <col min="10266" max="10266" width="13.42578125" style="478" customWidth="1"/>
    <col min="10267"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5.5703125" style="478" customWidth="1"/>
    <col min="10501" max="10502" width="3.7109375" style="478" customWidth="1"/>
    <col min="10503" max="10503" width="22" style="478" customWidth="1"/>
    <col min="10504" max="10504" width="5.5703125" style="478" customWidth="1"/>
    <col min="10505" max="10506" width="3.7109375" style="478" customWidth="1"/>
    <col min="10507" max="10507" width="22" style="478" customWidth="1"/>
    <col min="10508" max="10508" width="5.5703125" style="478" customWidth="1"/>
    <col min="10509" max="10510" width="3.7109375" style="478" customWidth="1"/>
    <col min="10511" max="10511" width="22" style="478" customWidth="1"/>
    <col min="10512" max="10513" width="15.7109375" style="478"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1" width="10.5703125" style="478"/>
    <col min="10522" max="10522" width="13.42578125" style="478" customWidth="1"/>
    <col min="10523"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5.5703125" style="478" customWidth="1"/>
    <col min="10757" max="10758" width="3.7109375" style="478" customWidth="1"/>
    <col min="10759" max="10759" width="22" style="478" customWidth="1"/>
    <col min="10760" max="10760" width="5.5703125" style="478" customWidth="1"/>
    <col min="10761" max="10762" width="3.7109375" style="478" customWidth="1"/>
    <col min="10763" max="10763" width="22" style="478" customWidth="1"/>
    <col min="10764" max="10764" width="5.5703125" style="478" customWidth="1"/>
    <col min="10765" max="10766" width="3.7109375" style="478" customWidth="1"/>
    <col min="10767" max="10767" width="22" style="478" customWidth="1"/>
    <col min="10768" max="10769" width="15.7109375" style="478"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7" width="10.5703125" style="478"/>
    <col min="10778" max="10778" width="13.42578125" style="478" customWidth="1"/>
    <col min="10779"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5.5703125" style="478" customWidth="1"/>
    <col min="11013" max="11014" width="3.7109375" style="478" customWidth="1"/>
    <col min="11015" max="11015" width="22" style="478" customWidth="1"/>
    <col min="11016" max="11016" width="5.5703125" style="478" customWidth="1"/>
    <col min="11017" max="11018" width="3.7109375" style="478" customWidth="1"/>
    <col min="11019" max="11019" width="22" style="478" customWidth="1"/>
    <col min="11020" max="11020" width="5.5703125" style="478" customWidth="1"/>
    <col min="11021" max="11022" width="3.7109375" style="478" customWidth="1"/>
    <col min="11023" max="11023" width="22" style="478" customWidth="1"/>
    <col min="11024" max="11025" width="15.7109375" style="478"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3" width="10.5703125" style="478"/>
    <col min="11034" max="11034" width="13.42578125" style="478" customWidth="1"/>
    <col min="11035"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5.5703125" style="478" customWidth="1"/>
    <col min="11269" max="11270" width="3.7109375" style="478" customWidth="1"/>
    <col min="11271" max="11271" width="22" style="478" customWidth="1"/>
    <col min="11272" max="11272" width="5.5703125" style="478" customWidth="1"/>
    <col min="11273" max="11274" width="3.7109375" style="478" customWidth="1"/>
    <col min="11275" max="11275" width="22" style="478" customWidth="1"/>
    <col min="11276" max="11276" width="5.5703125" style="478" customWidth="1"/>
    <col min="11277" max="11278" width="3.7109375" style="478" customWidth="1"/>
    <col min="11279" max="11279" width="22" style="478" customWidth="1"/>
    <col min="11280" max="11281" width="15.7109375" style="478"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89" width="10.5703125" style="478"/>
    <col min="11290" max="11290" width="13.42578125" style="478" customWidth="1"/>
    <col min="11291"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5.5703125" style="478" customWidth="1"/>
    <col min="11525" max="11526" width="3.7109375" style="478" customWidth="1"/>
    <col min="11527" max="11527" width="22" style="478" customWidth="1"/>
    <col min="11528" max="11528" width="5.5703125" style="478" customWidth="1"/>
    <col min="11529" max="11530" width="3.7109375" style="478" customWidth="1"/>
    <col min="11531" max="11531" width="22" style="478" customWidth="1"/>
    <col min="11532" max="11532" width="5.5703125" style="478" customWidth="1"/>
    <col min="11533" max="11534" width="3.7109375" style="478" customWidth="1"/>
    <col min="11535" max="11535" width="22" style="478" customWidth="1"/>
    <col min="11536" max="11537" width="15.7109375" style="478"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5" width="10.5703125" style="478"/>
    <col min="11546" max="11546" width="13.42578125" style="478" customWidth="1"/>
    <col min="11547"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5.5703125" style="478" customWidth="1"/>
    <col min="11781" max="11782" width="3.7109375" style="478" customWidth="1"/>
    <col min="11783" max="11783" width="22" style="478" customWidth="1"/>
    <col min="11784" max="11784" width="5.5703125" style="478" customWidth="1"/>
    <col min="11785" max="11786" width="3.7109375" style="478" customWidth="1"/>
    <col min="11787" max="11787" width="22" style="478" customWidth="1"/>
    <col min="11788" max="11788" width="5.5703125" style="478" customWidth="1"/>
    <col min="11789" max="11790" width="3.7109375" style="478" customWidth="1"/>
    <col min="11791" max="11791" width="22" style="478" customWidth="1"/>
    <col min="11792" max="11793" width="15.7109375" style="478"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1" width="10.5703125" style="478"/>
    <col min="11802" max="11802" width="13.42578125" style="478" customWidth="1"/>
    <col min="11803"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5.5703125" style="478" customWidth="1"/>
    <col min="12037" max="12038" width="3.7109375" style="478" customWidth="1"/>
    <col min="12039" max="12039" width="22" style="478" customWidth="1"/>
    <col min="12040" max="12040" width="5.5703125" style="478" customWidth="1"/>
    <col min="12041" max="12042" width="3.7109375" style="478" customWidth="1"/>
    <col min="12043" max="12043" width="22" style="478" customWidth="1"/>
    <col min="12044" max="12044" width="5.5703125" style="478" customWidth="1"/>
    <col min="12045" max="12046" width="3.7109375" style="478" customWidth="1"/>
    <col min="12047" max="12047" width="22" style="478" customWidth="1"/>
    <col min="12048" max="12049" width="15.7109375" style="478"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7" width="10.5703125" style="478"/>
    <col min="12058" max="12058" width="13.42578125" style="478" customWidth="1"/>
    <col min="12059"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5.5703125" style="478" customWidth="1"/>
    <col min="12293" max="12294" width="3.7109375" style="478" customWidth="1"/>
    <col min="12295" max="12295" width="22" style="478" customWidth="1"/>
    <col min="12296" max="12296" width="5.5703125" style="478" customWidth="1"/>
    <col min="12297" max="12298" width="3.7109375" style="478" customWidth="1"/>
    <col min="12299" max="12299" width="22" style="478" customWidth="1"/>
    <col min="12300" max="12300" width="5.5703125" style="478" customWidth="1"/>
    <col min="12301" max="12302" width="3.7109375" style="478" customWidth="1"/>
    <col min="12303" max="12303" width="22" style="478" customWidth="1"/>
    <col min="12304" max="12305" width="15.7109375" style="478"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3" width="10.5703125" style="478"/>
    <col min="12314" max="12314" width="13.42578125" style="478" customWidth="1"/>
    <col min="12315"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5.5703125" style="478" customWidth="1"/>
    <col min="12549" max="12550" width="3.7109375" style="478" customWidth="1"/>
    <col min="12551" max="12551" width="22" style="478" customWidth="1"/>
    <col min="12552" max="12552" width="5.5703125" style="478" customWidth="1"/>
    <col min="12553" max="12554" width="3.7109375" style="478" customWidth="1"/>
    <col min="12555" max="12555" width="22" style="478" customWidth="1"/>
    <col min="12556" max="12556" width="5.5703125" style="478" customWidth="1"/>
    <col min="12557" max="12558" width="3.7109375" style="478" customWidth="1"/>
    <col min="12559" max="12559" width="22" style="478" customWidth="1"/>
    <col min="12560" max="12561" width="15.7109375" style="478"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69" width="10.5703125" style="478"/>
    <col min="12570" max="12570" width="13.42578125" style="478" customWidth="1"/>
    <col min="12571"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5.5703125" style="478" customWidth="1"/>
    <col min="12805" max="12806" width="3.7109375" style="478" customWidth="1"/>
    <col min="12807" max="12807" width="22" style="478" customWidth="1"/>
    <col min="12808" max="12808" width="5.5703125" style="478" customWidth="1"/>
    <col min="12809" max="12810" width="3.7109375" style="478" customWidth="1"/>
    <col min="12811" max="12811" width="22" style="478" customWidth="1"/>
    <col min="12812" max="12812" width="5.5703125" style="478" customWidth="1"/>
    <col min="12813" max="12814" width="3.7109375" style="478" customWidth="1"/>
    <col min="12815" max="12815" width="22" style="478" customWidth="1"/>
    <col min="12816" max="12817" width="15.7109375" style="478"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5" width="10.5703125" style="478"/>
    <col min="12826" max="12826" width="13.42578125" style="478" customWidth="1"/>
    <col min="12827"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5.5703125" style="478" customWidth="1"/>
    <col min="13061" max="13062" width="3.7109375" style="478" customWidth="1"/>
    <col min="13063" max="13063" width="22" style="478" customWidth="1"/>
    <col min="13064" max="13064" width="5.5703125" style="478" customWidth="1"/>
    <col min="13065" max="13066" width="3.7109375" style="478" customWidth="1"/>
    <col min="13067" max="13067" width="22" style="478" customWidth="1"/>
    <col min="13068" max="13068" width="5.5703125" style="478" customWidth="1"/>
    <col min="13069" max="13070" width="3.7109375" style="478" customWidth="1"/>
    <col min="13071" max="13071" width="22" style="478" customWidth="1"/>
    <col min="13072" max="13073" width="15.7109375" style="478"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1" width="10.5703125" style="478"/>
    <col min="13082" max="13082" width="13.42578125" style="478" customWidth="1"/>
    <col min="13083"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5.5703125" style="478" customWidth="1"/>
    <col min="13317" max="13318" width="3.7109375" style="478" customWidth="1"/>
    <col min="13319" max="13319" width="22" style="478" customWidth="1"/>
    <col min="13320" max="13320" width="5.5703125" style="478" customWidth="1"/>
    <col min="13321" max="13322" width="3.7109375" style="478" customWidth="1"/>
    <col min="13323" max="13323" width="22" style="478" customWidth="1"/>
    <col min="13324" max="13324" width="5.5703125" style="478" customWidth="1"/>
    <col min="13325" max="13326" width="3.7109375" style="478" customWidth="1"/>
    <col min="13327" max="13327" width="22" style="478" customWidth="1"/>
    <col min="13328" max="13329" width="15.7109375" style="478"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7" width="10.5703125" style="478"/>
    <col min="13338" max="13338" width="13.42578125" style="478" customWidth="1"/>
    <col min="13339"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5.5703125" style="478" customWidth="1"/>
    <col min="13573" max="13574" width="3.7109375" style="478" customWidth="1"/>
    <col min="13575" max="13575" width="22" style="478" customWidth="1"/>
    <col min="13576" max="13576" width="5.5703125" style="478" customWidth="1"/>
    <col min="13577" max="13578" width="3.7109375" style="478" customWidth="1"/>
    <col min="13579" max="13579" width="22" style="478" customWidth="1"/>
    <col min="13580" max="13580" width="5.5703125" style="478" customWidth="1"/>
    <col min="13581" max="13582" width="3.7109375" style="478" customWidth="1"/>
    <col min="13583" max="13583" width="22" style="478" customWidth="1"/>
    <col min="13584" max="13585" width="15.7109375" style="478"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3" width="10.5703125" style="478"/>
    <col min="13594" max="13594" width="13.42578125" style="478" customWidth="1"/>
    <col min="13595"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5.5703125" style="478" customWidth="1"/>
    <col min="13829" max="13830" width="3.7109375" style="478" customWidth="1"/>
    <col min="13831" max="13831" width="22" style="478" customWidth="1"/>
    <col min="13832" max="13832" width="5.5703125" style="478" customWidth="1"/>
    <col min="13833" max="13834" width="3.7109375" style="478" customWidth="1"/>
    <col min="13835" max="13835" width="22" style="478" customWidth="1"/>
    <col min="13836" max="13836" width="5.5703125" style="478" customWidth="1"/>
    <col min="13837" max="13838" width="3.7109375" style="478" customWidth="1"/>
    <col min="13839" max="13839" width="22" style="478" customWidth="1"/>
    <col min="13840" max="13841" width="15.7109375" style="478"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49" width="10.5703125" style="478"/>
    <col min="13850" max="13850" width="13.42578125" style="478" customWidth="1"/>
    <col min="13851"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5.5703125" style="478" customWidth="1"/>
    <col min="14085" max="14086" width="3.7109375" style="478" customWidth="1"/>
    <col min="14087" max="14087" width="22" style="478" customWidth="1"/>
    <col min="14088" max="14088" width="5.5703125" style="478" customWidth="1"/>
    <col min="14089" max="14090" width="3.7109375" style="478" customWidth="1"/>
    <col min="14091" max="14091" width="22" style="478" customWidth="1"/>
    <col min="14092" max="14092" width="5.5703125" style="478" customWidth="1"/>
    <col min="14093" max="14094" width="3.7109375" style="478" customWidth="1"/>
    <col min="14095" max="14095" width="22" style="478" customWidth="1"/>
    <col min="14096" max="14097" width="15.7109375" style="478"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5" width="10.5703125" style="478"/>
    <col min="14106" max="14106" width="13.42578125" style="478" customWidth="1"/>
    <col min="14107"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5.5703125" style="478" customWidth="1"/>
    <col min="14341" max="14342" width="3.7109375" style="478" customWidth="1"/>
    <col min="14343" max="14343" width="22" style="478" customWidth="1"/>
    <col min="14344" max="14344" width="5.5703125" style="478" customWidth="1"/>
    <col min="14345" max="14346" width="3.7109375" style="478" customWidth="1"/>
    <col min="14347" max="14347" width="22" style="478" customWidth="1"/>
    <col min="14348" max="14348" width="5.5703125" style="478" customWidth="1"/>
    <col min="14349" max="14350" width="3.7109375" style="478" customWidth="1"/>
    <col min="14351" max="14351" width="22" style="478" customWidth="1"/>
    <col min="14352" max="14353" width="15.7109375" style="478"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1" width="10.5703125" style="478"/>
    <col min="14362" max="14362" width="13.42578125" style="478" customWidth="1"/>
    <col min="14363"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5.5703125" style="478" customWidth="1"/>
    <col min="14597" max="14598" width="3.7109375" style="478" customWidth="1"/>
    <col min="14599" max="14599" width="22" style="478" customWidth="1"/>
    <col min="14600" max="14600" width="5.5703125" style="478" customWidth="1"/>
    <col min="14601" max="14602" width="3.7109375" style="478" customWidth="1"/>
    <col min="14603" max="14603" width="22" style="478" customWidth="1"/>
    <col min="14604" max="14604" width="5.5703125" style="478" customWidth="1"/>
    <col min="14605" max="14606" width="3.7109375" style="478" customWidth="1"/>
    <col min="14607" max="14607" width="22" style="478" customWidth="1"/>
    <col min="14608" max="14609" width="15.7109375" style="478"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7" width="10.5703125" style="478"/>
    <col min="14618" max="14618" width="13.42578125" style="478" customWidth="1"/>
    <col min="14619"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5.5703125" style="478" customWidth="1"/>
    <col min="14853" max="14854" width="3.7109375" style="478" customWidth="1"/>
    <col min="14855" max="14855" width="22" style="478" customWidth="1"/>
    <col min="14856" max="14856" width="5.5703125" style="478" customWidth="1"/>
    <col min="14857" max="14858" width="3.7109375" style="478" customWidth="1"/>
    <col min="14859" max="14859" width="22" style="478" customWidth="1"/>
    <col min="14860" max="14860" width="5.5703125" style="478" customWidth="1"/>
    <col min="14861" max="14862" width="3.7109375" style="478" customWidth="1"/>
    <col min="14863" max="14863" width="22" style="478" customWidth="1"/>
    <col min="14864" max="14865" width="15.7109375" style="478"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3" width="10.5703125" style="478"/>
    <col min="14874" max="14874" width="13.42578125" style="478" customWidth="1"/>
    <col min="14875"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5.5703125" style="478" customWidth="1"/>
    <col min="15109" max="15110" width="3.7109375" style="478" customWidth="1"/>
    <col min="15111" max="15111" width="22" style="478" customWidth="1"/>
    <col min="15112" max="15112" width="5.5703125" style="478" customWidth="1"/>
    <col min="15113" max="15114" width="3.7109375" style="478" customWidth="1"/>
    <col min="15115" max="15115" width="22" style="478" customWidth="1"/>
    <col min="15116" max="15116" width="5.5703125" style="478" customWidth="1"/>
    <col min="15117" max="15118" width="3.7109375" style="478" customWidth="1"/>
    <col min="15119" max="15119" width="22" style="478" customWidth="1"/>
    <col min="15120" max="15121" width="15.7109375" style="478"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29" width="10.5703125" style="478"/>
    <col min="15130" max="15130" width="13.42578125" style="478" customWidth="1"/>
    <col min="15131"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5.5703125" style="478" customWidth="1"/>
    <col min="15365" max="15366" width="3.7109375" style="478" customWidth="1"/>
    <col min="15367" max="15367" width="22" style="478" customWidth="1"/>
    <col min="15368" max="15368" width="5.5703125" style="478" customWidth="1"/>
    <col min="15369" max="15370" width="3.7109375" style="478" customWidth="1"/>
    <col min="15371" max="15371" width="22" style="478" customWidth="1"/>
    <col min="15372" max="15372" width="5.5703125" style="478" customWidth="1"/>
    <col min="15373" max="15374" width="3.7109375" style="478" customWidth="1"/>
    <col min="15375" max="15375" width="22" style="478" customWidth="1"/>
    <col min="15376" max="15377" width="15.7109375" style="478"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5" width="10.5703125" style="478"/>
    <col min="15386" max="15386" width="13.42578125" style="478" customWidth="1"/>
    <col min="15387"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5.5703125" style="478" customWidth="1"/>
    <col min="15621" max="15622" width="3.7109375" style="478" customWidth="1"/>
    <col min="15623" max="15623" width="22" style="478" customWidth="1"/>
    <col min="15624" max="15624" width="5.5703125" style="478" customWidth="1"/>
    <col min="15625" max="15626" width="3.7109375" style="478" customWidth="1"/>
    <col min="15627" max="15627" width="22" style="478" customWidth="1"/>
    <col min="15628" max="15628" width="5.5703125" style="478" customWidth="1"/>
    <col min="15629" max="15630" width="3.7109375" style="478" customWidth="1"/>
    <col min="15631" max="15631" width="22" style="478" customWidth="1"/>
    <col min="15632" max="15633" width="15.7109375" style="478"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1" width="10.5703125" style="478"/>
    <col min="15642" max="15642" width="13.42578125" style="478" customWidth="1"/>
    <col min="15643"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5.5703125" style="478" customWidth="1"/>
    <col min="15877" max="15878" width="3.7109375" style="478" customWidth="1"/>
    <col min="15879" max="15879" width="22" style="478" customWidth="1"/>
    <col min="15880" max="15880" width="5.5703125" style="478" customWidth="1"/>
    <col min="15881" max="15882" width="3.7109375" style="478" customWidth="1"/>
    <col min="15883" max="15883" width="22" style="478" customWidth="1"/>
    <col min="15884" max="15884" width="5.5703125" style="478" customWidth="1"/>
    <col min="15885" max="15886" width="3.7109375" style="478" customWidth="1"/>
    <col min="15887" max="15887" width="22" style="478" customWidth="1"/>
    <col min="15888" max="15889" width="15.7109375" style="478"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7" width="10.5703125" style="478"/>
    <col min="15898" max="15898" width="13.42578125" style="478" customWidth="1"/>
    <col min="15899"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5.5703125" style="478" customWidth="1"/>
    <col min="16133" max="16134" width="3.7109375" style="478" customWidth="1"/>
    <col min="16135" max="16135" width="22" style="478" customWidth="1"/>
    <col min="16136" max="16136" width="5.5703125" style="478" customWidth="1"/>
    <col min="16137" max="16138" width="3.7109375" style="478" customWidth="1"/>
    <col min="16139" max="16139" width="22" style="478" customWidth="1"/>
    <col min="16140" max="16140" width="5.5703125" style="478" customWidth="1"/>
    <col min="16141" max="16142" width="3.7109375" style="478" customWidth="1"/>
    <col min="16143" max="16143" width="22" style="478" customWidth="1"/>
    <col min="16144" max="16145" width="15.7109375" style="478"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3" width="10.5703125" style="478"/>
    <col min="16154" max="16154" width="13.42578125" style="478" customWidth="1"/>
    <col min="16155" max="16384" width="10.5703125" style="478"/>
  </cols>
  <sheetData>
    <row r="1" spans="1:37" hidden="1"/>
    <row r="2" spans="1:37" hidden="1"/>
    <row r="3" spans="1:37" hidden="1"/>
    <row r="4" spans="1:37" ht="3" customHeight="1">
      <c r="J4" s="483"/>
      <c r="K4" s="483"/>
      <c r="L4" s="479"/>
      <c r="M4" s="479"/>
      <c r="N4" s="479"/>
      <c r="O4" s="479"/>
      <c r="P4" s="479"/>
      <c r="Q4" s="479"/>
      <c r="R4" s="479"/>
      <c r="S4" s="479"/>
      <c r="T4" s="479"/>
      <c r="U4" s="479"/>
      <c r="V4" s="479"/>
      <c r="W4" s="479"/>
      <c r="X4" s="479"/>
      <c r="Y4" s="479"/>
      <c r="Z4" s="486"/>
      <c r="AA4" s="486"/>
      <c r="AB4" s="486"/>
      <c r="AC4" s="486"/>
      <c r="AD4" s="486"/>
      <c r="AE4" s="479"/>
    </row>
    <row r="5" spans="1:37" ht="22.5" customHeight="1">
      <c r="J5" s="483"/>
      <c r="K5" s="483"/>
      <c r="L5" s="1230" t="s">
        <v>674</v>
      </c>
      <c r="M5" s="1230"/>
      <c r="N5" s="1230"/>
      <c r="O5" s="1230"/>
      <c r="P5" s="1230"/>
      <c r="Q5" s="1230"/>
      <c r="R5" s="1230"/>
      <c r="S5" s="1230"/>
      <c r="T5" s="1230"/>
      <c r="U5" s="581"/>
      <c r="V5" s="581"/>
      <c r="W5" s="525"/>
      <c r="X5" s="525"/>
      <c r="Y5" s="587"/>
      <c r="Z5" s="587"/>
      <c r="AA5" s="587"/>
      <c r="AB5" s="587"/>
      <c r="AC5" s="587"/>
      <c r="AD5" s="587"/>
      <c r="AE5" s="499"/>
    </row>
    <row r="6" spans="1:37" ht="3" customHeight="1">
      <c r="J6" s="483"/>
      <c r="K6" s="483"/>
      <c r="L6" s="479"/>
      <c r="M6" s="479"/>
      <c r="N6" s="479"/>
      <c r="O6" s="482"/>
      <c r="P6" s="482"/>
      <c r="Q6" s="482"/>
      <c r="R6" s="482"/>
      <c r="S6" s="482"/>
      <c r="T6" s="482"/>
      <c r="U6" s="479"/>
    </row>
    <row r="7" spans="1:37" s="525" customFormat="1" ht="22.5">
      <c r="A7" s="587"/>
      <c r="B7" s="587"/>
      <c r="C7" s="587"/>
      <c r="D7" s="587"/>
      <c r="E7" s="587"/>
      <c r="F7" s="587"/>
      <c r="G7" s="593"/>
      <c r="H7" s="593"/>
      <c r="I7" s="533"/>
      <c r="J7" s="531"/>
      <c r="K7" s="531"/>
      <c r="L7" s="526"/>
      <c r="M7" s="674" t="s">
        <v>502</v>
      </c>
      <c r="N7" s="1207" t="str">
        <f>IF(NameOrPr_ch="",IF(NameOrPr="","",NameOrPr),NameOrPr_ch)</f>
        <v>Государственный комитет Республики Татарстан по тарифам</v>
      </c>
      <c r="O7" s="1207"/>
      <c r="P7" s="1207"/>
      <c r="Q7" s="1207"/>
      <c r="R7" s="1207"/>
      <c r="S7" s="1207"/>
      <c r="T7" s="1207"/>
      <c r="U7" s="671"/>
      <c r="AH7" s="587"/>
      <c r="AI7" s="587"/>
      <c r="AJ7" s="587"/>
      <c r="AK7" s="587"/>
    </row>
    <row r="8" spans="1:37" s="493" customFormat="1" ht="18.75">
      <c r="A8" s="507"/>
      <c r="B8" s="507"/>
      <c r="C8" s="507"/>
      <c r="D8" s="507"/>
      <c r="E8" s="507"/>
      <c r="F8" s="507"/>
      <c r="G8" s="507"/>
      <c r="H8" s="507"/>
      <c r="L8" s="501"/>
      <c r="M8" s="674" t="s">
        <v>596</v>
      </c>
      <c r="N8" s="1207" t="str">
        <f>IF(datePr_ch="",IF(datePr="","",datePr),datePr_ch)</f>
        <v>15.12.2020</v>
      </c>
      <c r="O8" s="1207"/>
      <c r="P8" s="1207"/>
      <c r="Q8" s="1207"/>
      <c r="R8" s="1207"/>
      <c r="S8" s="1207"/>
      <c r="T8" s="1207"/>
      <c r="U8" s="669"/>
      <c r="V8" s="572"/>
      <c r="W8" s="572"/>
      <c r="X8" s="572"/>
      <c r="Y8" s="572"/>
      <c r="Z8" s="572"/>
      <c r="AA8" s="572"/>
      <c r="AH8" s="507"/>
      <c r="AI8" s="507"/>
      <c r="AJ8" s="507"/>
      <c r="AK8" s="507"/>
    </row>
    <row r="9" spans="1:37" s="493" customFormat="1" ht="18.75">
      <c r="A9" s="507"/>
      <c r="B9" s="507"/>
      <c r="C9" s="507"/>
      <c r="D9" s="507"/>
      <c r="E9" s="507"/>
      <c r="F9" s="507"/>
      <c r="G9" s="507"/>
      <c r="H9" s="507"/>
      <c r="L9" s="554"/>
      <c r="M9" s="674" t="s">
        <v>595</v>
      </c>
      <c r="N9" s="1207" t="str">
        <f>IF(numberPr_ch="",IF(numberPr="","",numberPr),numberPr_ch)</f>
        <v>434-126/тп-2020</v>
      </c>
      <c r="O9" s="1207"/>
      <c r="P9" s="1207"/>
      <c r="Q9" s="1207"/>
      <c r="R9" s="1207"/>
      <c r="S9" s="1207"/>
      <c r="T9" s="1207"/>
      <c r="U9" s="669"/>
      <c r="V9" s="572"/>
      <c r="W9" s="572"/>
      <c r="X9" s="572"/>
      <c r="Y9" s="572"/>
      <c r="Z9" s="572"/>
      <c r="AA9" s="572"/>
      <c r="AH9" s="507"/>
      <c r="AI9" s="507"/>
      <c r="AJ9" s="507"/>
      <c r="AK9" s="507"/>
    </row>
    <row r="10" spans="1:37" s="493" customFormat="1" ht="18.75">
      <c r="A10" s="507"/>
      <c r="B10" s="507"/>
      <c r="C10" s="507"/>
      <c r="D10" s="507"/>
      <c r="E10" s="507"/>
      <c r="F10" s="507"/>
      <c r="G10" s="507"/>
      <c r="H10" s="507"/>
      <c r="L10" s="554"/>
      <c r="M10" s="674" t="s">
        <v>501</v>
      </c>
      <c r="N10" s="1207" t="str">
        <f>IF(IstPub_ch="",IF(IstPub="","",IstPub),IstPub_ch)</f>
        <v>Официальный сайт правовой информации Министерства юстиции РТ:  http//pravo.tatarstan.ru</v>
      </c>
      <c r="O10" s="1207"/>
      <c r="P10" s="1207"/>
      <c r="Q10" s="1207"/>
      <c r="R10" s="1207"/>
      <c r="S10" s="1207"/>
      <c r="T10" s="1207"/>
      <c r="U10" s="669"/>
      <c r="V10" s="572"/>
      <c r="W10" s="572"/>
      <c r="X10" s="572"/>
      <c r="Y10" s="572"/>
      <c r="Z10" s="572"/>
      <c r="AA10" s="572"/>
      <c r="AH10" s="507"/>
      <c r="AI10" s="507"/>
      <c r="AJ10" s="507"/>
      <c r="AK10" s="507"/>
    </row>
    <row r="11" spans="1:37" s="774" customFormat="1" ht="18.75" hidden="1">
      <c r="A11" s="775"/>
      <c r="B11" s="775"/>
      <c r="C11" s="775"/>
      <c r="D11" s="775"/>
      <c r="E11" s="775"/>
      <c r="F11" s="775"/>
      <c r="G11" s="775"/>
      <c r="H11" s="775"/>
      <c r="L11" s="763"/>
      <c r="M11" s="752"/>
      <c r="N11" s="751"/>
      <c r="O11" s="751"/>
      <c r="P11" s="751"/>
      <c r="Q11" s="751"/>
      <c r="R11" s="751"/>
      <c r="S11" s="751"/>
      <c r="T11" s="751"/>
      <c r="U11" s="669"/>
      <c r="Z11" s="773" t="s">
        <v>721</v>
      </c>
      <c r="AA11" s="773" t="s">
        <v>722</v>
      </c>
      <c r="AH11" s="775"/>
      <c r="AI11" s="775"/>
      <c r="AJ11" s="775"/>
      <c r="AK11" s="775"/>
    </row>
    <row r="12" spans="1:37" s="493" customFormat="1" ht="11.25" hidden="1">
      <c r="A12" s="507"/>
      <c r="B12" s="507"/>
      <c r="C12" s="507"/>
      <c r="D12" s="507"/>
      <c r="E12" s="507"/>
      <c r="F12" s="507"/>
      <c r="G12" s="507"/>
      <c r="H12" s="507"/>
      <c r="L12" s="1231"/>
      <c r="M12" s="1231"/>
      <c r="N12" s="568"/>
      <c r="O12" s="1254"/>
      <c r="P12" s="1254"/>
      <c r="Q12" s="1254"/>
      <c r="R12" s="1254"/>
      <c r="S12" s="1254"/>
      <c r="T12" s="1254"/>
      <c r="U12" s="488"/>
      <c r="AE12" s="505" t="s">
        <v>373</v>
      </c>
      <c r="AH12" s="507"/>
      <c r="AI12" s="507"/>
      <c r="AJ12" s="507"/>
      <c r="AK12" s="507"/>
    </row>
    <row r="13" spans="1:37">
      <c r="J13" s="483"/>
      <c r="K13" s="483"/>
      <c r="L13" s="479"/>
      <c r="M13" s="479"/>
      <c r="N13" s="479"/>
      <c r="O13" s="1247"/>
      <c r="P13" s="1247"/>
      <c r="Q13" s="1247"/>
      <c r="R13" s="1247"/>
      <c r="S13" s="1247"/>
      <c r="T13" s="1247"/>
      <c r="U13" s="601"/>
      <c r="Z13" s="1247"/>
      <c r="AA13" s="1247"/>
      <c r="AB13" s="1247"/>
      <c r="AC13" s="1247"/>
      <c r="AD13" s="1247"/>
      <c r="AE13" s="1247"/>
    </row>
    <row r="14" spans="1:37">
      <c r="J14" s="483"/>
      <c r="K14" s="483"/>
      <c r="L14" s="1159" t="s">
        <v>454</v>
      </c>
      <c r="M14" s="1159"/>
      <c r="N14" s="1159"/>
      <c r="O14" s="1159"/>
      <c r="P14" s="1159"/>
      <c r="Q14" s="1159"/>
      <c r="R14" s="1159"/>
      <c r="S14" s="1159"/>
      <c r="T14" s="1159"/>
      <c r="U14" s="1159"/>
      <c r="V14" s="1159"/>
      <c r="W14" s="1159"/>
      <c r="X14" s="1159"/>
      <c r="Y14" s="1159"/>
      <c r="Z14" s="1159"/>
      <c r="AA14" s="1159"/>
      <c r="AB14" s="1159"/>
      <c r="AC14" s="1159"/>
      <c r="AD14" s="1159"/>
      <c r="AE14" s="1159"/>
      <c r="AF14" s="1159"/>
      <c r="AG14" s="1159" t="s">
        <v>455</v>
      </c>
    </row>
    <row r="15" spans="1:37" ht="14.25" customHeight="1">
      <c r="J15" s="483"/>
      <c r="K15" s="483"/>
      <c r="L15" s="1214" t="s">
        <v>92</v>
      </c>
      <c r="M15" s="1214" t="s">
        <v>676</v>
      </c>
      <c r="N15" s="1268" t="s">
        <v>628</v>
      </c>
      <c r="O15" s="1268"/>
      <c r="P15" s="1268"/>
      <c r="Q15" s="1268"/>
      <c r="R15" s="1268" t="s">
        <v>629</v>
      </c>
      <c r="S15" s="1268"/>
      <c r="T15" s="1268"/>
      <c r="U15" s="1268"/>
      <c r="V15" s="1268" t="s">
        <v>630</v>
      </c>
      <c r="W15" s="1268"/>
      <c r="X15" s="1268"/>
      <c r="Y15" s="1268"/>
      <c r="Z15" s="1214" t="s">
        <v>641</v>
      </c>
      <c r="AA15" s="1214"/>
      <c r="AB15" s="1214"/>
      <c r="AC15" s="1214"/>
      <c r="AD15" s="1214"/>
      <c r="AE15" s="1214" t="s">
        <v>341</v>
      </c>
      <c r="AF15" s="1246" t="s">
        <v>275</v>
      </c>
      <c r="AG15" s="1159"/>
    </row>
    <row r="16" spans="1:37" s="525" customFormat="1" ht="27.75" customHeight="1">
      <c r="A16" s="587"/>
      <c r="B16" s="587"/>
      <c r="C16" s="587"/>
      <c r="D16" s="587"/>
      <c r="E16" s="587"/>
      <c r="F16" s="587"/>
      <c r="G16" s="593"/>
      <c r="H16" s="593"/>
      <c r="I16" s="533"/>
      <c r="J16" s="531"/>
      <c r="K16" s="531"/>
      <c r="L16" s="1214"/>
      <c r="M16" s="1214"/>
      <c r="N16" s="1268"/>
      <c r="O16" s="1268"/>
      <c r="P16" s="1268"/>
      <c r="Q16" s="1268"/>
      <c r="R16" s="1268"/>
      <c r="S16" s="1268"/>
      <c r="T16" s="1268"/>
      <c r="U16" s="1268"/>
      <c r="V16" s="1268"/>
      <c r="W16" s="1268"/>
      <c r="X16" s="1268"/>
      <c r="Y16" s="1268"/>
      <c r="Z16" s="1159" t="s">
        <v>679</v>
      </c>
      <c r="AA16" s="1159"/>
      <c r="AB16" s="1159" t="s">
        <v>654</v>
      </c>
      <c r="AC16" s="1159"/>
      <c r="AD16" s="1159"/>
      <c r="AE16" s="1214"/>
      <c r="AF16" s="1246"/>
      <c r="AG16" s="1159"/>
      <c r="AH16" s="587"/>
      <c r="AI16" s="587"/>
      <c r="AJ16" s="587"/>
      <c r="AK16" s="587"/>
    </row>
    <row r="17" spans="1:44" ht="14.25" customHeight="1">
      <c r="J17" s="483"/>
      <c r="K17" s="483"/>
      <c r="L17" s="1214"/>
      <c r="M17" s="1214"/>
      <c r="N17" s="1268"/>
      <c r="O17" s="1268"/>
      <c r="P17" s="1268"/>
      <c r="Q17" s="1268"/>
      <c r="R17" s="1268"/>
      <c r="S17" s="1268"/>
      <c r="T17" s="1268"/>
      <c r="U17" s="1268"/>
      <c r="V17" s="1268"/>
      <c r="W17" s="1268"/>
      <c r="X17" s="1268"/>
      <c r="Y17" s="1268"/>
      <c r="Z17" s="536" t="s">
        <v>677</v>
      </c>
      <c r="AA17" s="536" t="s">
        <v>678</v>
      </c>
      <c r="AB17" s="538" t="s">
        <v>274</v>
      </c>
      <c r="AC17" s="1259" t="s">
        <v>273</v>
      </c>
      <c r="AD17" s="1259"/>
      <c r="AE17" s="1214"/>
      <c r="AF17" s="1246"/>
      <c r="AG17" s="1159"/>
    </row>
    <row r="18" spans="1:44">
      <c r="J18" s="483"/>
      <c r="K18" s="491">
        <v>1</v>
      </c>
      <c r="L18" s="480" t="s">
        <v>93</v>
      </c>
      <c r="M18" s="480" t="s">
        <v>49</v>
      </c>
      <c r="N18" s="1269">
        <f ca="1">OFFSET(N18,0,-1)+1</f>
        <v>3</v>
      </c>
      <c r="O18" s="1269"/>
      <c r="P18" s="1269"/>
      <c r="Q18" s="1269"/>
      <c r="R18" s="1269">
        <f ca="1">OFFSET(N18,0,0)+1</f>
        <v>4</v>
      </c>
      <c r="S18" s="1269"/>
      <c r="T18" s="1269"/>
      <c r="U18" s="1269"/>
      <c r="V18" s="676"/>
      <c r="W18" s="676"/>
      <c r="X18" s="676"/>
      <c r="Y18" s="677">
        <f ca="1">OFFSET(R18,0,0)+1</f>
        <v>5</v>
      </c>
      <c r="Z18" s="489">
        <f ca="1">OFFSET(Z18,0,-1)+1</f>
        <v>6</v>
      </c>
      <c r="AA18" s="489">
        <f ca="1">OFFSET(AA18,0,-1)+1</f>
        <v>7</v>
      </c>
      <c r="AB18" s="489">
        <f ca="1">OFFSET(AB18,0,-1)+1</f>
        <v>8</v>
      </c>
      <c r="AC18" s="1269">
        <f ca="1">OFFSET(AC18,0,-1)+1</f>
        <v>9</v>
      </c>
      <c r="AD18" s="1269"/>
      <c r="AE18" s="489">
        <f ca="1">OFFSET(AE18,0,-2)+1</f>
        <v>10</v>
      </c>
      <c r="AF18" s="525"/>
      <c r="AG18" s="489">
        <f ca="1">OFFSET(AG18,0,-2)+1</f>
        <v>11</v>
      </c>
    </row>
    <row r="19" spans="1:44" ht="22.5">
      <c r="A19" s="1233">
        <v>1</v>
      </c>
      <c r="B19" s="1017"/>
      <c r="C19" s="1017"/>
      <c r="D19" s="1017"/>
      <c r="E19" s="1017"/>
      <c r="F19" s="1010"/>
      <c r="G19" s="1016"/>
      <c r="H19" s="1016"/>
      <c r="I19" s="998"/>
      <c r="J19" s="997"/>
      <c r="K19" s="997"/>
      <c r="L19" s="595" t="e">
        <f ca="1">mergeValue(A19)</f>
        <v>#NAME?</v>
      </c>
      <c r="M19" s="643" t="s">
        <v>20</v>
      </c>
      <c r="N19" s="1270" t="str">
        <f>IF('Перечень тарифов'!J21="","","" &amp; 'Перечень тарифов'!J21 &amp; "")</f>
        <v>плата за подключение (технологическое присоединение) к системе теплоснабжения</v>
      </c>
      <c r="O19" s="1270"/>
      <c r="P19" s="1270"/>
      <c r="Q19" s="1270"/>
      <c r="R19" s="1270"/>
      <c r="S19" s="1270"/>
      <c r="T19" s="1270"/>
      <c r="U19" s="1270"/>
      <c r="V19" s="1270"/>
      <c r="W19" s="1270"/>
      <c r="X19" s="1270"/>
      <c r="Y19" s="1270"/>
      <c r="Z19" s="1270"/>
      <c r="AA19" s="1270"/>
      <c r="AB19" s="1270"/>
      <c r="AC19" s="1270"/>
      <c r="AD19" s="1270"/>
      <c r="AE19" s="1270"/>
      <c r="AF19" s="1270"/>
      <c r="AG19" s="583" t="s">
        <v>476</v>
      </c>
    </row>
    <row r="20" spans="1:44" hidden="1">
      <c r="A20" s="1233"/>
      <c r="B20" s="1233">
        <v>1</v>
      </c>
      <c r="C20" s="1017"/>
      <c r="D20" s="1017"/>
      <c r="E20" s="1017"/>
      <c r="F20" s="1010"/>
      <c r="G20" s="1019"/>
      <c r="H20" s="1020"/>
      <c r="I20" s="999"/>
      <c r="J20" s="994"/>
      <c r="K20" s="992"/>
      <c r="L20" s="595" t="e">
        <f ca="1">mergeValue(A20) &amp;"."&amp; mergeValue(B20)</f>
        <v>#NAME?</v>
      </c>
      <c r="M20" s="548"/>
      <c r="N20" s="1271"/>
      <c r="O20" s="1271"/>
      <c r="P20" s="1271"/>
      <c r="Q20" s="1271"/>
      <c r="R20" s="1271"/>
      <c r="S20" s="1271"/>
      <c r="T20" s="1271"/>
      <c r="U20" s="1271"/>
      <c r="V20" s="1271"/>
      <c r="W20" s="1271"/>
      <c r="X20" s="1271"/>
      <c r="Y20" s="1271"/>
      <c r="Z20" s="1271"/>
      <c r="AA20" s="1271"/>
      <c r="AB20" s="1271"/>
      <c r="AC20" s="1271"/>
      <c r="AD20" s="1271"/>
      <c r="AE20" s="1271"/>
      <c r="AF20" s="1271"/>
      <c r="AG20" s="583"/>
    </row>
    <row r="21" spans="1:44" hidden="1">
      <c r="A21" s="1233"/>
      <c r="B21" s="1233"/>
      <c r="C21" s="1233">
        <v>1</v>
      </c>
      <c r="D21" s="1017"/>
      <c r="E21" s="1017"/>
      <c r="F21" s="1010"/>
      <c r="G21" s="1019"/>
      <c r="H21" s="1020"/>
      <c r="I21" s="999"/>
      <c r="J21" s="994"/>
      <c r="K21" s="992"/>
      <c r="L21" s="595" t="e">
        <f ca="1">mergeValue(A21) &amp;"."&amp; mergeValue(B21)&amp;"."&amp; mergeValue(C21)</f>
        <v>#NAME?</v>
      </c>
      <c r="M21" s="549"/>
      <c r="N21" s="1271"/>
      <c r="O21" s="1271"/>
      <c r="P21" s="1271"/>
      <c r="Q21" s="1271"/>
      <c r="R21" s="1271"/>
      <c r="S21" s="1271"/>
      <c r="T21" s="1271"/>
      <c r="U21" s="1271"/>
      <c r="V21" s="1271"/>
      <c r="W21" s="1271"/>
      <c r="X21" s="1271"/>
      <c r="Y21" s="1271"/>
      <c r="Z21" s="1271"/>
      <c r="AA21" s="1271"/>
      <c r="AB21" s="1271"/>
      <c r="AC21" s="1271"/>
      <c r="AD21" s="1271"/>
      <c r="AE21" s="1271"/>
      <c r="AF21" s="1271"/>
      <c r="AG21" s="583"/>
    </row>
    <row r="22" spans="1:44" ht="15" hidden="1" customHeight="1">
      <c r="A22" s="1233"/>
      <c r="B22" s="1233"/>
      <c r="C22" s="1233"/>
      <c r="D22" s="1233">
        <v>1</v>
      </c>
      <c r="E22" s="1017"/>
      <c r="F22" s="1010"/>
      <c r="G22" s="1019"/>
      <c r="H22" s="1020"/>
      <c r="I22" s="999"/>
      <c r="J22" s="994"/>
      <c r="K22" s="992"/>
      <c r="L22" s="595" t="e">
        <f ca="1">mergeValue(A22) &amp;"."&amp; mergeValue(B22)&amp;"."&amp; mergeValue(C22)&amp;"."&amp; mergeValue(D22)</f>
        <v>#NAME?</v>
      </c>
      <c r="M22" s="550"/>
      <c r="N22" s="1271"/>
      <c r="O22" s="1271"/>
      <c r="P22" s="1271"/>
      <c r="Q22" s="1271"/>
      <c r="R22" s="1271"/>
      <c r="S22" s="1271"/>
      <c r="T22" s="1271"/>
      <c r="U22" s="1271"/>
      <c r="V22" s="1271"/>
      <c r="W22" s="1271"/>
      <c r="X22" s="1271"/>
      <c r="Y22" s="1271"/>
      <c r="Z22" s="1271"/>
      <c r="AA22" s="1271"/>
      <c r="AB22" s="1271"/>
      <c r="AC22" s="1271"/>
      <c r="AD22" s="1271"/>
      <c r="AE22" s="1271"/>
      <c r="AF22" s="1271"/>
      <c r="AG22" s="583"/>
    </row>
    <row r="23" spans="1:44" ht="20.100000000000001" customHeight="1">
      <c r="A23" s="1233"/>
      <c r="B23" s="1233"/>
      <c r="C23" s="1233"/>
      <c r="D23" s="1233"/>
      <c r="E23" s="1233">
        <v>1</v>
      </c>
      <c r="F23" s="1010"/>
      <c r="G23" s="1019"/>
      <c r="H23" s="1020"/>
      <c r="I23" s="1021"/>
      <c r="J23" s="1011"/>
      <c r="K23" s="1162"/>
      <c r="L23" s="1272" t="e">
        <f ca="1">mergeValue(A23) &amp;"."&amp; mergeValue(B23)&amp;"."&amp; mergeValue(C23)&amp;"."&amp; mergeValue(D23)&amp;"."&amp; mergeValue(E23)</f>
        <v>#NAME?</v>
      </c>
      <c r="M23" s="1273" t="s">
        <v>3401</v>
      </c>
      <c r="N23" s="1229" t="s">
        <v>85</v>
      </c>
      <c r="O23" s="1267"/>
      <c r="P23" s="1263">
        <v>1</v>
      </c>
      <c r="Q23" s="1264"/>
      <c r="R23" s="1229" t="s">
        <v>85</v>
      </c>
      <c r="S23" s="1267"/>
      <c r="T23" s="1263">
        <v>1</v>
      </c>
      <c r="U23" s="1264"/>
      <c r="V23" s="1229" t="s">
        <v>85</v>
      </c>
      <c r="W23" s="563"/>
      <c r="X23" s="541">
        <v>1</v>
      </c>
      <c r="Y23" s="1097"/>
      <c r="Z23" s="1123">
        <f>+AA23*1.2</f>
        <v>1.9956</v>
      </c>
      <c r="AA23" s="1123">
        <v>1.663</v>
      </c>
      <c r="AB23" s="1243" t="s">
        <v>3396</v>
      </c>
      <c r="AC23" s="1229" t="s">
        <v>84</v>
      </c>
      <c r="AD23" s="1243" t="s">
        <v>3397</v>
      </c>
      <c r="AE23" s="1229" t="s">
        <v>85</v>
      </c>
      <c r="AF23" s="580"/>
      <c r="AG23" s="1260" t="s">
        <v>681</v>
      </c>
      <c r="AH23" s="502" t="e">
        <f ca="1">strCheckDate(Z24:AF24)</f>
        <v>#NAME?</v>
      </c>
      <c r="AI23" s="506" t="str">
        <f>IF(AND(COUNTIF(AJ18:AJ33,AJ23)&gt;1,AJ23&lt;&gt;""),"ErrUnique:HasDoubleConn","")</f>
        <v/>
      </c>
      <c r="AJ23" s="506"/>
      <c r="AK23" s="506"/>
    </row>
    <row r="24" spans="1:44" ht="20.100000000000001" customHeight="1">
      <c r="A24" s="1233"/>
      <c r="B24" s="1233"/>
      <c r="C24" s="1233"/>
      <c r="D24" s="1233"/>
      <c r="E24" s="1233"/>
      <c r="F24" s="1010"/>
      <c r="G24" s="1019"/>
      <c r="H24" s="1020"/>
      <c r="I24" s="1021"/>
      <c r="J24" s="1011"/>
      <c r="K24" s="1162"/>
      <c r="L24" s="1272"/>
      <c r="M24" s="1274"/>
      <c r="N24" s="1229"/>
      <c r="O24" s="1267"/>
      <c r="P24" s="1263"/>
      <c r="Q24" s="1265"/>
      <c r="R24" s="1229"/>
      <c r="S24" s="1267"/>
      <c r="T24" s="1263"/>
      <c r="U24" s="1266"/>
      <c r="V24" s="1229"/>
      <c r="W24" s="603"/>
      <c r="X24" s="567"/>
      <c r="Y24" s="567"/>
      <c r="Z24" s="574"/>
      <c r="AA24" s="605" t="str">
        <f>AB23 &amp; "-" &amp; AD23</f>
        <v>01.01.2021-31.12.2021</v>
      </c>
      <c r="AB24" s="1228"/>
      <c r="AC24" s="1229"/>
      <c r="AD24" s="1228"/>
      <c r="AE24" s="1229"/>
      <c r="AF24" s="675"/>
      <c r="AG24" s="1261"/>
      <c r="AI24" s="506"/>
      <c r="AJ24" s="506"/>
      <c r="AK24" s="506"/>
    </row>
    <row r="25" spans="1:44" ht="20.100000000000001" customHeight="1">
      <c r="A25" s="1233"/>
      <c r="B25" s="1233"/>
      <c r="C25" s="1233"/>
      <c r="D25" s="1233"/>
      <c r="E25" s="1233"/>
      <c r="F25" s="1010"/>
      <c r="G25" s="1019"/>
      <c r="H25" s="1020"/>
      <c r="I25" s="1021"/>
      <c r="J25" s="1011"/>
      <c r="K25" s="1162"/>
      <c r="L25" s="1272"/>
      <c r="M25" s="1274"/>
      <c r="N25" s="1229"/>
      <c r="O25" s="1267"/>
      <c r="P25" s="1263"/>
      <c r="Q25" s="1266"/>
      <c r="R25" s="1229"/>
      <c r="S25" s="604"/>
      <c r="T25" s="560"/>
      <c r="U25" s="567"/>
      <c r="V25" s="573"/>
      <c r="W25" s="573"/>
      <c r="X25" s="573"/>
      <c r="Y25" s="573"/>
      <c r="Z25" s="574"/>
      <c r="AA25" s="574"/>
      <c r="AB25" s="575"/>
      <c r="AC25" s="566"/>
      <c r="AD25" s="566"/>
      <c r="AE25" s="575"/>
      <c r="AF25" s="566"/>
      <c r="AG25" s="1261"/>
      <c r="AI25" s="506"/>
      <c r="AJ25" s="506"/>
      <c r="AK25" s="506"/>
    </row>
    <row r="26" spans="1:44" ht="20.100000000000001" customHeight="1">
      <c r="A26" s="1233"/>
      <c r="B26" s="1233"/>
      <c r="C26" s="1233"/>
      <c r="D26" s="1233"/>
      <c r="E26" s="1233"/>
      <c r="F26" s="1010"/>
      <c r="G26" s="1019"/>
      <c r="H26" s="1020"/>
      <c r="I26" s="1021"/>
      <c r="J26" s="1011"/>
      <c r="K26" s="1162"/>
      <c r="L26" s="1272"/>
      <c r="M26" s="1275"/>
      <c r="N26" s="1229"/>
      <c r="O26" s="576"/>
      <c r="P26" s="578"/>
      <c r="Q26" s="577"/>
      <c r="R26" s="573"/>
      <c r="S26" s="573"/>
      <c r="T26" s="573"/>
      <c r="U26" s="573"/>
      <c r="V26" s="573"/>
      <c r="W26" s="573"/>
      <c r="X26" s="573"/>
      <c r="Y26" s="573"/>
      <c r="Z26" s="574"/>
      <c r="AA26" s="574"/>
      <c r="AB26" s="575"/>
      <c r="AC26" s="566"/>
      <c r="AD26" s="566"/>
      <c r="AE26" s="575"/>
      <c r="AF26" s="566"/>
      <c r="AG26" s="1261"/>
      <c r="AI26" s="506"/>
      <c r="AJ26" s="506"/>
      <c r="AK26" s="506"/>
    </row>
    <row r="27" spans="1:44" s="1063" customFormat="1" ht="17.100000000000001" customHeight="1">
      <c r="A27" s="1233"/>
      <c r="B27" s="1233"/>
      <c r="C27" s="1233"/>
      <c r="D27" s="1233"/>
      <c r="E27" s="1233">
        <v>2</v>
      </c>
      <c r="F27" s="1010"/>
      <c r="G27" s="1087" t="s">
        <v>253</v>
      </c>
      <c r="H27" s="1020"/>
      <c r="I27" s="1021"/>
      <c r="J27" s="1078"/>
      <c r="K27" s="1162" t="s">
        <v>3398</v>
      </c>
      <c r="L27" s="1272" t="e">
        <f ca="1">mergeValue(A27) &amp;"."&amp; mergeValue(B27)&amp;"."&amp; mergeValue(C27)&amp;"."&amp; mergeValue(D27)&amp;"."&amp; mergeValue(E27)</f>
        <v>#NAME?</v>
      </c>
      <c r="M27" s="1273" t="s">
        <v>3402</v>
      </c>
      <c r="N27" s="1229" t="s">
        <v>85</v>
      </c>
      <c r="O27" s="1267"/>
      <c r="P27" s="1263">
        <v>1</v>
      </c>
      <c r="Q27" s="1276"/>
      <c r="R27" s="1229" t="s">
        <v>84</v>
      </c>
      <c r="S27" s="1267"/>
      <c r="T27" s="1263">
        <v>1</v>
      </c>
      <c r="U27" s="1277" t="s">
        <v>27</v>
      </c>
      <c r="V27" s="1229" t="s">
        <v>84</v>
      </c>
      <c r="W27" s="703"/>
      <c r="X27" s="1110">
        <v>1</v>
      </c>
      <c r="Y27" s="1124" t="s">
        <v>30</v>
      </c>
      <c r="Z27" s="1123">
        <f>+AA27*1.2</f>
        <v>3494.7203999999997</v>
      </c>
      <c r="AA27" s="1123">
        <v>2912.2669999999998</v>
      </c>
      <c r="AB27" s="1243" t="s">
        <v>3396</v>
      </c>
      <c r="AC27" s="1229" t="s">
        <v>84</v>
      </c>
      <c r="AD27" s="1243" t="s">
        <v>3397</v>
      </c>
      <c r="AE27" s="1229" t="s">
        <v>84</v>
      </c>
      <c r="AF27" s="717"/>
      <c r="AG27" s="1261"/>
      <c r="AH27" s="1010" t="e">
        <f ca="1">strCheckDate(Z28:AF28)</f>
        <v>#NAME?</v>
      </c>
      <c r="AI27" s="831" t="str">
        <f>IF(AND(COUNTIF(AJ22:AJ22,AJ27)&gt;1,AJ27&lt;&gt;""),"ErrUnique:HasDoubleConn","")</f>
        <v/>
      </c>
      <c r="AJ27" s="831"/>
      <c r="AK27" s="831"/>
      <c r="AL27" s="831"/>
      <c r="AM27" s="831"/>
      <c r="AN27" s="831"/>
      <c r="AO27" s="1010"/>
      <c r="AP27" s="1010"/>
      <c r="AQ27" s="1010"/>
      <c r="AR27" s="1010"/>
    </row>
    <row r="28" spans="1:44" s="1063" customFormat="1" ht="15" customHeight="1">
      <c r="A28" s="1233"/>
      <c r="B28" s="1233"/>
      <c r="C28" s="1233"/>
      <c r="D28" s="1233"/>
      <c r="E28" s="1233"/>
      <c r="F28" s="1010"/>
      <c r="G28" s="1087" t="s">
        <v>253</v>
      </c>
      <c r="H28" s="1020"/>
      <c r="I28" s="1021"/>
      <c r="J28" s="1078"/>
      <c r="K28" s="1162"/>
      <c r="L28" s="1272"/>
      <c r="M28" s="1274"/>
      <c r="N28" s="1229"/>
      <c r="O28" s="1267"/>
      <c r="P28" s="1263"/>
      <c r="Q28" s="1276"/>
      <c r="R28" s="1229"/>
      <c r="S28" s="1267"/>
      <c r="T28" s="1263"/>
      <c r="U28" s="1278"/>
      <c r="V28" s="1229"/>
      <c r="W28" s="728"/>
      <c r="X28" s="738"/>
      <c r="Y28" s="738" t="s">
        <v>713</v>
      </c>
      <c r="Z28" s="709"/>
      <c r="AA28" s="605" t="str">
        <f>AB27 &amp; "-" &amp; AD27</f>
        <v>01.01.2021-31.12.2021</v>
      </c>
      <c r="AB28" s="1228"/>
      <c r="AC28" s="1229"/>
      <c r="AD28" s="1228"/>
      <c r="AE28" s="1229"/>
      <c r="AF28" s="675"/>
      <c r="AG28" s="1261"/>
      <c r="AH28" s="1010"/>
      <c r="AI28" s="831"/>
      <c r="AJ28" s="831"/>
      <c r="AK28" s="831"/>
      <c r="AL28" s="831"/>
      <c r="AM28" s="831"/>
      <c r="AN28" s="831"/>
      <c r="AO28" s="1010"/>
      <c r="AP28" s="1010"/>
      <c r="AQ28" s="1010"/>
      <c r="AR28" s="1010"/>
    </row>
    <row r="29" spans="1:44" s="1063" customFormat="1" ht="17.100000000000001" customHeight="1">
      <c r="A29" s="1233"/>
      <c r="B29" s="1233"/>
      <c r="C29" s="1233"/>
      <c r="D29" s="1233"/>
      <c r="E29" s="1233"/>
      <c r="F29" s="1010"/>
      <c r="G29" s="1087"/>
      <c r="H29" s="1020"/>
      <c r="I29" s="1021"/>
      <c r="J29" s="1078"/>
      <c r="K29" s="1162"/>
      <c r="L29" s="1272"/>
      <c r="M29" s="1274"/>
      <c r="N29" s="1229"/>
      <c r="O29" s="1267"/>
      <c r="P29" s="1263"/>
      <c r="Q29" s="1276"/>
      <c r="R29" s="1229"/>
      <c r="S29" s="1279" t="s">
        <v>3398</v>
      </c>
      <c r="T29" s="1263" t="s">
        <v>49</v>
      </c>
      <c r="U29" s="1277" t="s">
        <v>28</v>
      </c>
      <c r="V29" s="1229" t="s">
        <v>84</v>
      </c>
      <c r="W29" s="703"/>
      <c r="X29" s="1110">
        <v>1</v>
      </c>
      <c r="Y29" s="1124" t="s">
        <v>30</v>
      </c>
      <c r="Z29" s="1123">
        <f>+AA29*1.2</f>
        <v>3654.5208000000002</v>
      </c>
      <c r="AA29" s="1123">
        <v>3045.4340000000002</v>
      </c>
      <c r="AB29" s="1243" t="s">
        <v>3396</v>
      </c>
      <c r="AC29" s="1229" t="s">
        <v>84</v>
      </c>
      <c r="AD29" s="1243" t="s">
        <v>3397</v>
      </c>
      <c r="AE29" s="1229" t="s">
        <v>84</v>
      </c>
      <c r="AF29" s="717"/>
      <c r="AG29" s="1261"/>
      <c r="AH29" s="1010" t="e">
        <f ca="1">strCheckDate(Z30:AF30)</f>
        <v>#NAME?</v>
      </c>
      <c r="AI29" s="831" t="str">
        <f>IF(AND(COUNTIF(AJ24:AJ24,AJ29)&gt;1,AJ29&lt;&gt;""),"ErrUnique:HasDoubleConn","")</f>
        <v/>
      </c>
      <c r="AJ29" s="831"/>
      <c r="AK29" s="831"/>
      <c r="AL29" s="831"/>
      <c r="AM29" s="831"/>
      <c r="AN29" s="831"/>
      <c r="AO29" s="1010"/>
      <c r="AP29" s="1010"/>
      <c r="AQ29" s="1010"/>
      <c r="AR29" s="1010"/>
    </row>
    <row r="30" spans="1:44" s="1063" customFormat="1" ht="15" customHeight="1">
      <c r="A30" s="1233"/>
      <c r="B30" s="1233"/>
      <c r="C30" s="1233"/>
      <c r="D30" s="1233"/>
      <c r="E30" s="1233"/>
      <c r="F30" s="1010"/>
      <c r="G30" s="1087"/>
      <c r="H30" s="1020"/>
      <c r="I30" s="1021"/>
      <c r="J30" s="1078"/>
      <c r="K30" s="1162"/>
      <c r="L30" s="1272"/>
      <c r="M30" s="1274"/>
      <c r="N30" s="1229"/>
      <c r="O30" s="1267"/>
      <c r="P30" s="1263"/>
      <c r="Q30" s="1276"/>
      <c r="R30" s="1229"/>
      <c r="S30" s="1280"/>
      <c r="T30" s="1263"/>
      <c r="U30" s="1278"/>
      <c r="V30" s="1229"/>
      <c r="W30" s="728"/>
      <c r="X30" s="738"/>
      <c r="Y30" s="738" t="s">
        <v>713</v>
      </c>
      <c r="Z30" s="709"/>
      <c r="AA30" s="605" t="str">
        <f>AB29 &amp; "-" &amp; AD29</f>
        <v>01.01.2021-31.12.2021</v>
      </c>
      <c r="AB30" s="1228"/>
      <c r="AC30" s="1229"/>
      <c r="AD30" s="1228"/>
      <c r="AE30" s="1229"/>
      <c r="AF30" s="675"/>
      <c r="AG30" s="1261"/>
      <c r="AH30" s="1010"/>
      <c r="AI30" s="831"/>
      <c r="AJ30" s="831"/>
      <c r="AK30" s="831"/>
      <c r="AL30" s="831"/>
      <c r="AM30" s="831"/>
      <c r="AN30" s="831"/>
      <c r="AO30" s="1010"/>
      <c r="AP30" s="1010"/>
      <c r="AQ30" s="1010"/>
      <c r="AR30" s="1010"/>
    </row>
    <row r="31" spans="1:44" s="1063" customFormat="1" ht="20.100000000000001" customHeight="1">
      <c r="A31" s="1233"/>
      <c r="B31" s="1233"/>
      <c r="C31" s="1233"/>
      <c r="D31" s="1233"/>
      <c r="E31" s="1233"/>
      <c r="F31" s="1010"/>
      <c r="G31" s="1087" t="s">
        <v>253</v>
      </c>
      <c r="H31" s="1020"/>
      <c r="I31" s="1021"/>
      <c r="J31" s="1078"/>
      <c r="K31" s="1162"/>
      <c r="L31" s="1272"/>
      <c r="M31" s="1274"/>
      <c r="N31" s="1229"/>
      <c r="O31" s="1267"/>
      <c r="P31" s="1263"/>
      <c r="Q31" s="1276"/>
      <c r="R31" s="1229"/>
      <c r="S31" s="604"/>
      <c r="T31" s="735"/>
      <c r="U31" s="738" t="s">
        <v>714</v>
      </c>
      <c r="V31" s="739"/>
      <c r="W31" s="739"/>
      <c r="X31" s="739"/>
      <c r="Y31" s="739"/>
      <c r="Z31" s="709"/>
      <c r="AA31" s="709"/>
      <c r="AB31" s="768"/>
      <c r="AC31" s="1008"/>
      <c r="AD31" s="1008"/>
      <c r="AE31" s="768"/>
      <c r="AF31" s="1008"/>
      <c r="AG31" s="1261"/>
      <c r="AH31" s="1010"/>
      <c r="AI31" s="831"/>
      <c r="AJ31" s="831"/>
      <c r="AK31" s="831"/>
      <c r="AL31" s="831"/>
      <c r="AM31" s="831"/>
      <c r="AN31" s="831"/>
      <c r="AO31" s="1010"/>
      <c r="AP31" s="1010"/>
      <c r="AQ31" s="1010"/>
      <c r="AR31" s="1010"/>
    </row>
    <row r="32" spans="1:44" s="1063" customFormat="1" ht="15" customHeight="1">
      <c r="A32" s="1233"/>
      <c r="B32" s="1233"/>
      <c r="C32" s="1233"/>
      <c r="D32" s="1233"/>
      <c r="E32" s="1233"/>
      <c r="F32" s="1010"/>
      <c r="G32" s="1087" t="s">
        <v>253</v>
      </c>
      <c r="H32" s="1020"/>
      <c r="I32" s="1021"/>
      <c r="J32" s="1078"/>
      <c r="K32" s="1162"/>
      <c r="L32" s="1272"/>
      <c r="M32" s="1275"/>
      <c r="N32" s="1229"/>
      <c r="O32" s="711"/>
      <c r="P32" s="713"/>
      <c r="Q32" s="712"/>
      <c r="R32" s="739"/>
      <c r="S32" s="739"/>
      <c r="T32" s="739"/>
      <c r="U32" s="739"/>
      <c r="V32" s="739"/>
      <c r="W32" s="739"/>
      <c r="X32" s="739"/>
      <c r="Y32" s="739"/>
      <c r="Z32" s="709"/>
      <c r="AA32" s="709"/>
      <c r="AB32" s="768"/>
      <c r="AC32" s="1008"/>
      <c r="AD32" s="1008"/>
      <c r="AE32" s="768"/>
      <c r="AF32" s="1008"/>
      <c r="AG32" s="1261"/>
      <c r="AH32" s="1010"/>
      <c r="AI32" s="831"/>
      <c r="AJ32" s="831"/>
      <c r="AK32" s="831"/>
      <c r="AL32" s="831"/>
      <c r="AM32" s="831"/>
      <c r="AN32" s="831"/>
      <c r="AO32" s="1010"/>
      <c r="AP32" s="1010"/>
      <c r="AQ32" s="1010"/>
      <c r="AR32" s="1010"/>
    </row>
    <row r="33" spans="1:37" s="477" customFormat="1" ht="15" customHeight="1">
      <c r="A33" s="1233"/>
      <c r="B33" s="1233"/>
      <c r="C33" s="1233"/>
      <c r="D33" s="1233"/>
      <c r="E33" s="1018"/>
      <c r="F33" s="1012"/>
      <c r="G33" s="1014"/>
      <c r="H33" s="1012"/>
      <c r="I33" s="1021"/>
      <c r="J33" s="1011"/>
      <c r="K33" s="1005"/>
      <c r="L33" s="540"/>
      <c r="M33" s="553" t="s">
        <v>5</v>
      </c>
      <c r="N33" s="553"/>
      <c r="O33" s="553"/>
      <c r="P33" s="553"/>
      <c r="Q33" s="553"/>
      <c r="R33" s="553"/>
      <c r="S33" s="553"/>
      <c r="T33" s="553"/>
      <c r="U33" s="553"/>
      <c r="V33" s="553"/>
      <c r="W33" s="553"/>
      <c r="X33" s="553"/>
      <c r="Y33" s="553"/>
      <c r="Z33" s="553"/>
      <c r="AA33" s="553"/>
      <c r="AB33" s="553"/>
      <c r="AC33" s="553"/>
      <c r="AD33" s="553"/>
      <c r="AE33" s="553"/>
      <c r="AF33" s="553"/>
      <c r="AG33" s="1262"/>
      <c r="AH33" s="503"/>
      <c r="AI33" s="503"/>
      <c r="AJ33" s="213"/>
      <c r="AK33" s="213"/>
    </row>
    <row r="35" spans="1:37" ht="102" customHeight="1">
      <c r="L35" s="1">
        <v>1</v>
      </c>
      <c r="M35" s="1197" t="s">
        <v>682</v>
      </c>
      <c r="N35" s="1197"/>
      <c r="O35" s="1197"/>
      <c r="P35" s="1197"/>
      <c r="Q35" s="1197"/>
      <c r="R35" s="1197"/>
      <c r="S35" s="1197"/>
      <c r="T35" s="1197"/>
      <c r="U35" s="1197"/>
      <c r="V35" s="1197"/>
      <c r="W35" s="1197"/>
      <c r="X35" s="1197"/>
      <c r="Y35" s="1197"/>
      <c r="Z35" s="1197"/>
      <c r="AA35" s="1197"/>
      <c r="AB35" s="1197"/>
      <c r="AC35" s="1197"/>
      <c r="AD35" s="1197"/>
      <c r="AE35" s="1197"/>
      <c r="AF35" s="1197"/>
      <c r="AG35" s="1197"/>
      <c r="AH35" s="508"/>
      <c r="AI35" s="508"/>
      <c r="AJ35" s="508"/>
      <c r="AK35" s="508"/>
    </row>
    <row r="36" spans="1:37" ht="14.25" customHeight="1">
      <c r="L36" s="515"/>
      <c r="M36" s="516"/>
      <c r="N36" s="516"/>
      <c r="O36" s="516"/>
      <c r="P36" s="516"/>
      <c r="Q36" s="516"/>
      <c r="R36" s="516"/>
      <c r="S36" s="516"/>
      <c r="T36" s="516"/>
      <c r="U36" s="516"/>
      <c r="V36" s="516"/>
      <c r="W36" s="516"/>
      <c r="X36" s="516"/>
      <c r="Y36" s="516"/>
      <c r="Z36" s="519"/>
      <c r="AA36" s="519"/>
      <c r="AB36" s="519"/>
      <c r="AC36" s="519"/>
      <c r="AD36" s="519"/>
      <c r="AE36" s="519"/>
      <c r="AF36" s="519"/>
      <c r="AG36" s="519"/>
      <c r="AH36" s="520"/>
      <c r="AI36" s="520"/>
      <c r="AJ36" s="520"/>
      <c r="AK36" s="520"/>
    </row>
  </sheetData>
  <sheetProtection algorithmName="SHA-512" hashValue="iPhFBkB/tYjGkzuK8pmebBryKnpd7Pwkkn/HMzEiPK+zZitUMIeGmXQYIEolWGgfhtR1rhBnzw3cnc0ZyRnvnA==" saltValue="jXFBg9q6WYJM3qjMDCvCcA==" spinCount="100000" sheet="1" objects="1" scenarios="1" formatColumns="0" formatRows="0"/>
  <dataConsolidate link="1"/>
  <mergeCells count="77">
    <mergeCell ref="V29:V30"/>
    <mergeCell ref="AB29:AB30"/>
    <mergeCell ref="AC29:AC30"/>
    <mergeCell ref="AD29:AD30"/>
    <mergeCell ref="AE29:AE30"/>
    <mergeCell ref="V27:V28"/>
    <mergeCell ref="AB27:AB28"/>
    <mergeCell ref="AC27:AC28"/>
    <mergeCell ref="AD27:AD28"/>
    <mergeCell ref="AE27:AE28"/>
    <mergeCell ref="Q27:Q31"/>
    <mergeCell ref="R27:R31"/>
    <mergeCell ref="S27:S28"/>
    <mergeCell ref="T27:T28"/>
    <mergeCell ref="U27:U28"/>
    <mergeCell ref="S29:S30"/>
    <mergeCell ref="T29:T30"/>
    <mergeCell ref="U29:U30"/>
    <mergeCell ref="E27:E32"/>
    <mergeCell ref="K27:K32"/>
    <mergeCell ref="L27:L32"/>
    <mergeCell ref="M27:M32"/>
    <mergeCell ref="N27:N32"/>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 ref="AC18:AD18"/>
    <mergeCell ref="N18:Q18"/>
    <mergeCell ref="R18:U18"/>
    <mergeCell ref="A19:A33"/>
    <mergeCell ref="N19:AF19"/>
    <mergeCell ref="B20:B33"/>
    <mergeCell ref="N20:AF20"/>
    <mergeCell ref="C21:C33"/>
    <mergeCell ref="N21:AF21"/>
    <mergeCell ref="D22:D33"/>
    <mergeCell ref="N22:AF22"/>
    <mergeCell ref="U23:U24"/>
    <mergeCell ref="E23:E26"/>
    <mergeCell ref="K23:K26"/>
    <mergeCell ref="L23:L26"/>
    <mergeCell ref="M23:M26"/>
    <mergeCell ref="N15:Q17"/>
    <mergeCell ref="R15:U17"/>
    <mergeCell ref="AC17:AD17"/>
    <mergeCell ref="V15:Y17"/>
    <mergeCell ref="Z16:AA16"/>
    <mergeCell ref="AB16:AD16"/>
    <mergeCell ref="AG23:AG33"/>
    <mergeCell ref="M35:AG35"/>
    <mergeCell ref="V23:V24"/>
    <mergeCell ref="AB23:AB24"/>
    <mergeCell ref="AC23:AC24"/>
    <mergeCell ref="AD23:AD24"/>
    <mergeCell ref="AE23:AE24"/>
    <mergeCell ref="P23:P25"/>
    <mergeCell ref="Q23:Q25"/>
    <mergeCell ref="R23:R25"/>
    <mergeCell ref="S23:S24"/>
    <mergeCell ref="T23:T24"/>
    <mergeCell ref="O23:O25"/>
    <mergeCell ref="N23:N26"/>
    <mergeCell ref="O27:O31"/>
    <mergeCell ref="P27:P31"/>
  </mergeCells>
  <dataValidations count="11">
    <dataValidation allowBlank="1" prompt="Для выбора выполните двойной щелчок левой клавиши мыши по соответствующей ячейке." sqref="WVJ983069:WWE983073 IX65565:JS65569 ST65565:TO65569 ACP65565:ADK65569 AML65565:ANG65569 AWH65565:AXC65569 BGD65565:BGY65569 BPZ65565:BQU65569 BZV65565:CAQ65569 CJR65565:CKM65569 CTN65565:CUI65569 DDJ65565:DEE65569 DNF65565:DOA65569 DXB65565:DXW65569 EGX65565:EHS65569 EQT65565:ERO65569 FAP65565:FBK65569 FKL65565:FLG65569 FUH65565:FVC65569 GED65565:GEY65569 GNZ65565:GOU65569 GXV65565:GYQ65569 HHR65565:HIM65569 HRN65565:HSI65569 IBJ65565:ICE65569 ILF65565:IMA65569 IVB65565:IVW65569 JEX65565:JFS65569 JOT65565:JPO65569 JYP65565:JZK65569 KIL65565:KJG65569 KSH65565:KTC65569 LCD65565:LCY65569 LLZ65565:LMU65569 LVV65565:LWQ65569 MFR65565:MGM65569 MPN65565:MQI65569 MZJ65565:NAE65569 NJF65565:NKA65569 NTB65565:NTW65569 OCX65565:ODS65569 OMT65565:ONO65569 OWP65565:OXK65569 PGL65565:PHG65569 PQH65565:PRC65569 QAD65565:QAY65569 QJZ65565:QKU65569 QTV65565:QUQ65569 RDR65565:REM65569 RNN65565:ROI65569 RXJ65565:RYE65569 SHF65565:SIA65569 SRB65565:SRW65569 TAX65565:TBS65569 TKT65565:TLO65569 TUP65565:TVK65569 UEL65565:UFG65569 UOH65565:UPC65569 UYD65565:UYY65569 VHZ65565:VIU65569 VRV65565:VSQ65569 WBR65565:WCM65569 WLN65565:WMI65569 WVJ65565:WWE65569 IX131101:JS131105 ST131101:TO131105 ACP131101:ADK131105 AML131101:ANG131105 AWH131101:AXC131105 BGD131101:BGY131105 BPZ131101:BQU131105 BZV131101:CAQ131105 CJR131101:CKM131105 CTN131101:CUI131105 DDJ131101:DEE131105 DNF131101:DOA131105 DXB131101:DXW131105 EGX131101:EHS131105 EQT131101:ERO131105 FAP131101:FBK131105 FKL131101:FLG131105 FUH131101:FVC131105 GED131101:GEY131105 GNZ131101:GOU131105 GXV131101:GYQ131105 HHR131101:HIM131105 HRN131101:HSI131105 IBJ131101:ICE131105 ILF131101:IMA131105 IVB131101:IVW131105 JEX131101:JFS131105 JOT131101:JPO131105 JYP131101:JZK131105 KIL131101:KJG131105 KSH131101:KTC131105 LCD131101:LCY131105 LLZ131101:LMU131105 LVV131101:LWQ131105 MFR131101:MGM131105 MPN131101:MQI131105 MZJ131101:NAE131105 NJF131101:NKA131105 NTB131101:NTW131105 OCX131101:ODS131105 OMT131101:ONO131105 OWP131101:OXK131105 PGL131101:PHG131105 PQH131101:PRC131105 QAD131101:QAY131105 QJZ131101:QKU131105 QTV131101:QUQ131105 RDR131101:REM131105 RNN131101:ROI131105 RXJ131101:RYE131105 SHF131101:SIA131105 SRB131101:SRW131105 TAX131101:TBS131105 TKT131101:TLO131105 TUP131101:TVK131105 UEL131101:UFG131105 UOH131101:UPC131105 UYD131101:UYY131105 VHZ131101:VIU131105 VRV131101:VSQ131105 WBR131101:WCM131105 WLN131101:WMI131105 WVJ131101:WWE131105 IX196637:JS196641 ST196637:TO196641 ACP196637:ADK196641 AML196637:ANG196641 AWH196637:AXC196641 BGD196637:BGY196641 BPZ196637:BQU196641 BZV196637:CAQ196641 CJR196637:CKM196641 CTN196637:CUI196641 DDJ196637:DEE196641 DNF196637:DOA196641 DXB196637:DXW196641 EGX196637:EHS196641 EQT196637:ERO196641 FAP196637:FBK196641 FKL196637:FLG196641 FUH196637:FVC196641 GED196637:GEY196641 GNZ196637:GOU196641 GXV196637:GYQ196641 HHR196637:HIM196641 HRN196637:HSI196641 IBJ196637:ICE196641 ILF196637:IMA196641 IVB196637:IVW196641 JEX196637:JFS196641 JOT196637:JPO196641 JYP196637:JZK196641 KIL196637:KJG196641 KSH196637:KTC196641 LCD196637:LCY196641 LLZ196637:LMU196641 LVV196637:LWQ196641 MFR196637:MGM196641 MPN196637:MQI196641 MZJ196637:NAE196641 NJF196637:NKA196641 NTB196637:NTW196641 OCX196637:ODS196641 OMT196637:ONO196641 OWP196637:OXK196641 PGL196637:PHG196641 PQH196637:PRC196641 QAD196637:QAY196641 QJZ196637:QKU196641 QTV196637:QUQ196641 RDR196637:REM196641 RNN196637:ROI196641 RXJ196637:RYE196641 SHF196637:SIA196641 SRB196637:SRW196641 TAX196637:TBS196641 TKT196637:TLO196641 TUP196637:TVK196641 UEL196637:UFG196641 UOH196637:UPC196641 UYD196637:UYY196641 VHZ196637:VIU196641 VRV196637:VSQ196641 WBR196637:WCM196641 WLN196637:WMI196641 WVJ196637:WWE196641 IX262173:JS262177 ST262173:TO262177 ACP262173:ADK262177 AML262173:ANG262177 AWH262173:AXC262177 BGD262173:BGY262177 BPZ262173:BQU262177 BZV262173:CAQ262177 CJR262173:CKM262177 CTN262173:CUI262177 DDJ262173:DEE262177 DNF262173:DOA262177 DXB262173:DXW262177 EGX262173:EHS262177 EQT262173:ERO262177 FAP262173:FBK262177 FKL262173:FLG262177 FUH262173:FVC262177 GED262173:GEY262177 GNZ262173:GOU262177 GXV262173:GYQ262177 HHR262173:HIM262177 HRN262173:HSI262177 IBJ262173:ICE262177 ILF262173:IMA262177 IVB262173:IVW262177 JEX262173:JFS262177 JOT262173:JPO262177 JYP262173:JZK262177 KIL262173:KJG262177 KSH262173:KTC262177 LCD262173:LCY262177 LLZ262173:LMU262177 LVV262173:LWQ262177 MFR262173:MGM262177 MPN262173:MQI262177 MZJ262173:NAE262177 NJF262173:NKA262177 NTB262173:NTW262177 OCX262173:ODS262177 OMT262173:ONO262177 OWP262173:OXK262177 PGL262173:PHG262177 PQH262173:PRC262177 QAD262173:QAY262177 QJZ262173:QKU262177 QTV262173:QUQ262177 RDR262173:REM262177 RNN262173:ROI262177 RXJ262173:RYE262177 SHF262173:SIA262177 SRB262173:SRW262177 TAX262173:TBS262177 TKT262173:TLO262177 TUP262173:TVK262177 UEL262173:UFG262177 UOH262173:UPC262177 UYD262173:UYY262177 VHZ262173:VIU262177 VRV262173:VSQ262177 WBR262173:WCM262177 WLN262173:WMI262177 WVJ262173:WWE262177 IX327709:JS327713 ST327709:TO327713 ACP327709:ADK327713 AML327709:ANG327713 AWH327709:AXC327713 BGD327709:BGY327713 BPZ327709:BQU327713 BZV327709:CAQ327713 CJR327709:CKM327713 CTN327709:CUI327713 DDJ327709:DEE327713 DNF327709:DOA327713 DXB327709:DXW327713 EGX327709:EHS327713 EQT327709:ERO327713 FAP327709:FBK327713 FKL327709:FLG327713 FUH327709:FVC327713 GED327709:GEY327713 GNZ327709:GOU327713 GXV327709:GYQ327713 HHR327709:HIM327713 HRN327709:HSI327713 IBJ327709:ICE327713 ILF327709:IMA327713 IVB327709:IVW327713 JEX327709:JFS327713 JOT327709:JPO327713 JYP327709:JZK327713 KIL327709:KJG327713 KSH327709:KTC327713 LCD327709:LCY327713 LLZ327709:LMU327713 LVV327709:LWQ327713 MFR327709:MGM327713 MPN327709:MQI327713 MZJ327709:NAE327713 NJF327709:NKA327713 NTB327709:NTW327713 OCX327709:ODS327713 OMT327709:ONO327713 OWP327709:OXK327713 PGL327709:PHG327713 PQH327709:PRC327713 QAD327709:QAY327713 QJZ327709:QKU327713 QTV327709:QUQ327713 RDR327709:REM327713 RNN327709:ROI327713 RXJ327709:RYE327713 SHF327709:SIA327713 SRB327709:SRW327713 TAX327709:TBS327713 TKT327709:TLO327713 TUP327709:TVK327713 UEL327709:UFG327713 UOH327709:UPC327713 UYD327709:UYY327713 VHZ327709:VIU327713 VRV327709:VSQ327713 WBR327709:WCM327713 WLN327709:WMI327713 WVJ327709:WWE327713 IX393245:JS393249 ST393245:TO393249 ACP393245:ADK393249 AML393245:ANG393249 AWH393245:AXC393249 BGD393245:BGY393249 BPZ393245:BQU393249 BZV393245:CAQ393249 CJR393245:CKM393249 CTN393245:CUI393249 DDJ393245:DEE393249 DNF393245:DOA393249 DXB393245:DXW393249 EGX393245:EHS393249 EQT393245:ERO393249 FAP393245:FBK393249 FKL393245:FLG393249 FUH393245:FVC393249 GED393245:GEY393249 GNZ393245:GOU393249 GXV393245:GYQ393249 HHR393245:HIM393249 HRN393245:HSI393249 IBJ393245:ICE393249 ILF393245:IMA393249 IVB393245:IVW393249 JEX393245:JFS393249 JOT393245:JPO393249 JYP393245:JZK393249 KIL393245:KJG393249 KSH393245:KTC393249 LCD393245:LCY393249 LLZ393245:LMU393249 LVV393245:LWQ393249 MFR393245:MGM393249 MPN393245:MQI393249 MZJ393245:NAE393249 NJF393245:NKA393249 NTB393245:NTW393249 OCX393245:ODS393249 OMT393245:ONO393249 OWP393245:OXK393249 PGL393245:PHG393249 PQH393245:PRC393249 QAD393245:QAY393249 QJZ393245:QKU393249 QTV393245:QUQ393249 RDR393245:REM393249 RNN393245:ROI393249 RXJ393245:RYE393249 SHF393245:SIA393249 SRB393245:SRW393249 TAX393245:TBS393249 TKT393245:TLO393249 TUP393245:TVK393249 UEL393245:UFG393249 UOH393245:UPC393249 UYD393245:UYY393249 VHZ393245:VIU393249 VRV393245:VSQ393249 WBR393245:WCM393249 WLN393245:WMI393249 WVJ393245:WWE393249 IX458781:JS458785 ST458781:TO458785 ACP458781:ADK458785 AML458781:ANG458785 AWH458781:AXC458785 BGD458781:BGY458785 BPZ458781:BQU458785 BZV458781:CAQ458785 CJR458781:CKM458785 CTN458781:CUI458785 DDJ458781:DEE458785 DNF458781:DOA458785 DXB458781:DXW458785 EGX458781:EHS458785 EQT458781:ERO458785 FAP458781:FBK458785 FKL458781:FLG458785 FUH458781:FVC458785 GED458781:GEY458785 GNZ458781:GOU458785 GXV458781:GYQ458785 HHR458781:HIM458785 HRN458781:HSI458785 IBJ458781:ICE458785 ILF458781:IMA458785 IVB458781:IVW458785 JEX458781:JFS458785 JOT458781:JPO458785 JYP458781:JZK458785 KIL458781:KJG458785 KSH458781:KTC458785 LCD458781:LCY458785 LLZ458781:LMU458785 LVV458781:LWQ458785 MFR458781:MGM458785 MPN458781:MQI458785 MZJ458781:NAE458785 NJF458781:NKA458785 NTB458781:NTW458785 OCX458781:ODS458785 OMT458781:ONO458785 OWP458781:OXK458785 PGL458781:PHG458785 PQH458781:PRC458785 QAD458781:QAY458785 QJZ458781:QKU458785 QTV458781:QUQ458785 RDR458781:REM458785 RNN458781:ROI458785 RXJ458781:RYE458785 SHF458781:SIA458785 SRB458781:SRW458785 TAX458781:TBS458785 TKT458781:TLO458785 TUP458781:TVK458785 UEL458781:UFG458785 UOH458781:UPC458785 UYD458781:UYY458785 VHZ458781:VIU458785 VRV458781:VSQ458785 WBR458781:WCM458785 WLN458781:WMI458785 WVJ458781:WWE458785 IX524317:JS524321 ST524317:TO524321 ACP524317:ADK524321 AML524317:ANG524321 AWH524317:AXC524321 BGD524317:BGY524321 BPZ524317:BQU524321 BZV524317:CAQ524321 CJR524317:CKM524321 CTN524317:CUI524321 DDJ524317:DEE524321 DNF524317:DOA524321 DXB524317:DXW524321 EGX524317:EHS524321 EQT524317:ERO524321 FAP524317:FBK524321 FKL524317:FLG524321 FUH524317:FVC524321 GED524317:GEY524321 GNZ524317:GOU524321 GXV524317:GYQ524321 HHR524317:HIM524321 HRN524317:HSI524321 IBJ524317:ICE524321 ILF524317:IMA524321 IVB524317:IVW524321 JEX524317:JFS524321 JOT524317:JPO524321 JYP524317:JZK524321 KIL524317:KJG524321 KSH524317:KTC524321 LCD524317:LCY524321 LLZ524317:LMU524321 LVV524317:LWQ524321 MFR524317:MGM524321 MPN524317:MQI524321 MZJ524317:NAE524321 NJF524317:NKA524321 NTB524317:NTW524321 OCX524317:ODS524321 OMT524317:ONO524321 OWP524317:OXK524321 PGL524317:PHG524321 PQH524317:PRC524321 QAD524317:QAY524321 QJZ524317:QKU524321 QTV524317:QUQ524321 RDR524317:REM524321 RNN524317:ROI524321 RXJ524317:RYE524321 SHF524317:SIA524321 SRB524317:SRW524321 TAX524317:TBS524321 TKT524317:TLO524321 TUP524317:TVK524321 UEL524317:UFG524321 UOH524317:UPC524321 UYD524317:UYY524321 VHZ524317:VIU524321 VRV524317:VSQ524321 WBR524317:WCM524321 WLN524317:WMI524321 WVJ524317:WWE524321 IX589853:JS589857 ST589853:TO589857 ACP589853:ADK589857 AML589853:ANG589857 AWH589853:AXC589857 BGD589853:BGY589857 BPZ589853:BQU589857 BZV589853:CAQ589857 CJR589853:CKM589857 CTN589853:CUI589857 DDJ589853:DEE589857 DNF589853:DOA589857 DXB589853:DXW589857 EGX589853:EHS589857 EQT589853:ERO589857 FAP589853:FBK589857 FKL589853:FLG589857 FUH589853:FVC589857 GED589853:GEY589857 GNZ589853:GOU589857 GXV589853:GYQ589857 HHR589853:HIM589857 HRN589853:HSI589857 IBJ589853:ICE589857 ILF589853:IMA589857 IVB589853:IVW589857 JEX589853:JFS589857 JOT589853:JPO589857 JYP589853:JZK589857 KIL589853:KJG589857 KSH589853:KTC589857 LCD589853:LCY589857 LLZ589853:LMU589857 LVV589853:LWQ589857 MFR589853:MGM589857 MPN589853:MQI589857 MZJ589853:NAE589857 NJF589853:NKA589857 NTB589853:NTW589857 OCX589853:ODS589857 OMT589853:ONO589857 OWP589853:OXK589857 PGL589853:PHG589857 PQH589853:PRC589857 QAD589853:QAY589857 QJZ589853:QKU589857 QTV589853:QUQ589857 RDR589853:REM589857 RNN589853:ROI589857 RXJ589853:RYE589857 SHF589853:SIA589857 SRB589853:SRW589857 TAX589853:TBS589857 TKT589853:TLO589857 TUP589853:TVK589857 UEL589853:UFG589857 UOH589853:UPC589857 UYD589853:UYY589857 VHZ589853:VIU589857 VRV589853:VSQ589857 WBR589853:WCM589857 WLN589853:WMI589857 WVJ589853:WWE589857 IX655389:JS655393 ST655389:TO655393 ACP655389:ADK655393 AML655389:ANG655393 AWH655389:AXC655393 BGD655389:BGY655393 BPZ655389:BQU655393 BZV655389:CAQ655393 CJR655389:CKM655393 CTN655389:CUI655393 DDJ655389:DEE655393 DNF655389:DOA655393 DXB655389:DXW655393 EGX655389:EHS655393 EQT655389:ERO655393 FAP655389:FBK655393 FKL655389:FLG655393 FUH655389:FVC655393 GED655389:GEY655393 GNZ655389:GOU655393 GXV655389:GYQ655393 HHR655389:HIM655393 HRN655389:HSI655393 IBJ655389:ICE655393 ILF655389:IMA655393 IVB655389:IVW655393 JEX655389:JFS655393 JOT655389:JPO655393 JYP655389:JZK655393 KIL655389:KJG655393 KSH655389:KTC655393 LCD655389:LCY655393 LLZ655389:LMU655393 LVV655389:LWQ655393 MFR655389:MGM655393 MPN655389:MQI655393 MZJ655389:NAE655393 NJF655389:NKA655393 NTB655389:NTW655393 OCX655389:ODS655393 OMT655389:ONO655393 OWP655389:OXK655393 PGL655389:PHG655393 PQH655389:PRC655393 QAD655389:QAY655393 QJZ655389:QKU655393 QTV655389:QUQ655393 RDR655389:REM655393 RNN655389:ROI655393 RXJ655389:RYE655393 SHF655389:SIA655393 SRB655389:SRW655393 TAX655389:TBS655393 TKT655389:TLO655393 TUP655389:TVK655393 UEL655389:UFG655393 UOH655389:UPC655393 UYD655389:UYY655393 VHZ655389:VIU655393 VRV655389:VSQ655393 WBR655389:WCM655393 WLN655389:WMI655393 WVJ655389:WWE655393 IX720925:JS720929 ST720925:TO720929 ACP720925:ADK720929 AML720925:ANG720929 AWH720925:AXC720929 BGD720925:BGY720929 BPZ720925:BQU720929 BZV720925:CAQ720929 CJR720925:CKM720929 CTN720925:CUI720929 DDJ720925:DEE720929 DNF720925:DOA720929 DXB720925:DXW720929 EGX720925:EHS720929 EQT720925:ERO720929 FAP720925:FBK720929 FKL720925:FLG720929 FUH720925:FVC720929 GED720925:GEY720929 GNZ720925:GOU720929 GXV720925:GYQ720929 HHR720925:HIM720929 HRN720925:HSI720929 IBJ720925:ICE720929 ILF720925:IMA720929 IVB720925:IVW720929 JEX720925:JFS720929 JOT720925:JPO720929 JYP720925:JZK720929 KIL720925:KJG720929 KSH720925:KTC720929 LCD720925:LCY720929 LLZ720925:LMU720929 LVV720925:LWQ720929 MFR720925:MGM720929 MPN720925:MQI720929 MZJ720925:NAE720929 NJF720925:NKA720929 NTB720925:NTW720929 OCX720925:ODS720929 OMT720925:ONO720929 OWP720925:OXK720929 PGL720925:PHG720929 PQH720925:PRC720929 QAD720925:QAY720929 QJZ720925:QKU720929 QTV720925:QUQ720929 RDR720925:REM720929 RNN720925:ROI720929 RXJ720925:RYE720929 SHF720925:SIA720929 SRB720925:SRW720929 TAX720925:TBS720929 TKT720925:TLO720929 TUP720925:TVK720929 UEL720925:UFG720929 UOH720925:UPC720929 UYD720925:UYY720929 VHZ720925:VIU720929 VRV720925:VSQ720929 WBR720925:WCM720929 WLN720925:WMI720929 WVJ720925:WWE720929 IX786461:JS786465 ST786461:TO786465 ACP786461:ADK786465 AML786461:ANG786465 AWH786461:AXC786465 BGD786461:BGY786465 BPZ786461:BQU786465 BZV786461:CAQ786465 CJR786461:CKM786465 CTN786461:CUI786465 DDJ786461:DEE786465 DNF786461:DOA786465 DXB786461:DXW786465 EGX786461:EHS786465 EQT786461:ERO786465 FAP786461:FBK786465 FKL786461:FLG786465 FUH786461:FVC786465 GED786461:GEY786465 GNZ786461:GOU786465 GXV786461:GYQ786465 HHR786461:HIM786465 HRN786461:HSI786465 IBJ786461:ICE786465 ILF786461:IMA786465 IVB786461:IVW786465 JEX786461:JFS786465 JOT786461:JPO786465 JYP786461:JZK786465 KIL786461:KJG786465 KSH786461:KTC786465 LCD786461:LCY786465 LLZ786461:LMU786465 LVV786461:LWQ786465 MFR786461:MGM786465 MPN786461:MQI786465 MZJ786461:NAE786465 NJF786461:NKA786465 NTB786461:NTW786465 OCX786461:ODS786465 OMT786461:ONO786465 OWP786461:OXK786465 PGL786461:PHG786465 PQH786461:PRC786465 QAD786461:QAY786465 QJZ786461:QKU786465 QTV786461:QUQ786465 RDR786461:REM786465 RNN786461:ROI786465 RXJ786461:RYE786465 SHF786461:SIA786465 SRB786461:SRW786465 TAX786461:TBS786465 TKT786461:TLO786465 TUP786461:TVK786465 UEL786461:UFG786465 UOH786461:UPC786465 UYD786461:UYY786465 VHZ786461:VIU786465 VRV786461:VSQ786465 WBR786461:WCM786465 WLN786461:WMI786465 WVJ786461:WWE786465 IX851997:JS852001 ST851997:TO852001 ACP851997:ADK852001 AML851997:ANG852001 AWH851997:AXC852001 BGD851997:BGY852001 BPZ851997:BQU852001 BZV851997:CAQ852001 CJR851997:CKM852001 CTN851997:CUI852001 DDJ851997:DEE852001 DNF851997:DOA852001 DXB851997:DXW852001 EGX851997:EHS852001 EQT851997:ERO852001 FAP851997:FBK852001 FKL851997:FLG852001 FUH851997:FVC852001 GED851997:GEY852001 GNZ851997:GOU852001 GXV851997:GYQ852001 HHR851997:HIM852001 HRN851997:HSI852001 IBJ851997:ICE852001 ILF851997:IMA852001 IVB851997:IVW852001 JEX851997:JFS852001 JOT851997:JPO852001 JYP851997:JZK852001 KIL851997:KJG852001 KSH851997:KTC852001 LCD851997:LCY852001 LLZ851997:LMU852001 LVV851997:LWQ852001 MFR851997:MGM852001 MPN851997:MQI852001 MZJ851997:NAE852001 NJF851997:NKA852001 NTB851997:NTW852001 OCX851997:ODS852001 OMT851997:ONO852001 OWP851997:OXK852001 PGL851997:PHG852001 PQH851997:PRC852001 QAD851997:QAY852001 QJZ851997:QKU852001 QTV851997:QUQ852001 RDR851997:REM852001 RNN851997:ROI852001 RXJ851997:RYE852001 SHF851997:SIA852001 SRB851997:SRW852001 TAX851997:TBS852001 TKT851997:TLO852001 TUP851997:TVK852001 UEL851997:UFG852001 UOH851997:UPC852001 UYD851997:UYY852001 VHZ851997:VIU852001 VRV851997:VSQ852001 WBR851997:WCM852001 WLN851997:WMI852001 WVJ851997:WWE852001 IX917533:JS917537 ST917533:TO917537 ACP917533:ADK917537 AML917533:ANG917537 AWH917533:AXC917537 BGD917533:BGY917537 BPZ917533:BQU917537 BZV917533:CAQ917537 CJR917533:CKM917537 CTN917533:CUI917537 DDJ917533:DEE917537 DNF917533:DOA917537 DXB917533:DXW917537 EGX917533:EHS917537 EQT917533:ERO917537 FAP917533:FBK917537 FKL917533:FLG917537 FUH917533:FVC917537 GED917533:GEY917537 GNZ917533:GOU917537 GXV917533:GYQ917537 HHR917533:HIM917537 HRN917533:HSI917537 IBJ917533:ICE917537 ILF917533:IMA917537 IVB917533:IVW917537 JEX917533:JFS917537 JOT917533:JPO917537 JYP917533:JZK917537 KIL917533:KJG917537 KSH917533:KTC917537 LCD917533:LCY917537 LLZ917533:LMU917537 LVV917533:LWQ917537 MFR917533:MGM917537 MPN917533:MQI917537 MZJ917533:NAE917537 NJF917533:NKA917537 NTB917533:NTW917537 OCX917533:ODS917537 OMT917533:ONO917537 OWP917533:OXK917537 PGL917533:PHG917537 PQH917533:PRC917537 QAD917533:QAY917537 QJZ917533:QKU917537 QTV917533:QUQ917537 RDR917533:REM917537 RNN917533:ROI917537 RXJ917533:RYE917537 SHF917533:SIA917537 SRB917533:SRW917537 TAX917533:TBS917537 TKT917533:TLO917537 TUP917533:TVK917537 UEL917533:UFG917537 UOH917533:UPC917537 UYD917533:UYY917537 VHZ917533:VIU917537 VRV917533:VSQ917537 WBR917533:WCM917537 WLN917533:WMI917537 WVJ917533:WWE917537 IX983069:JS983073 ST983069:TO983073 ACP983069:ADK983073 AML983069:ANG983073 AWH983069:AXC983073 BGD983069:BGY983073 BPZ983069:BQU983073 BZV983069:CAQ983073 CJR983069:CKM983073 CTN983069:CUI983073 DDJ983069:DEE983073 DNF983069:DOA983073 DXB983069:DXW983073 EGX983069:EHS983073 EQT983069:ERO983073 FAP983069:FBK983073 FKL983069:FLG983073 FUH983069:FVC983073 GED983069:GEY983073 GNZ983069:GOU983073 GXV983069:GYQ983073 HHR983069:HIM983073 HRN983069:HSI983073 IBJ983069:ICE983073 ILF983069:IMA983073 IVB983069:IVW983073 JEX983069:JFS983073 JOT983069:JPO983073 JYP983069:JZK983073 KIL983069:KJG983073 KSH983069:KTC983073 LCD983069:LCY983073 LLZ983069:LMU983073 LVV983069:LWQ983073 MFR983069:MGM983073 MPN983069:MQI983073 MZJ983069:NAE983073 NJF983069:NKA983073 NTB983069:NTW983073 OCX983069:ODS983073 OMT983069:ONO983073 OWP983069:OXK983073 PGL983069:PHG983073 PQH983069:PRC983073 QAD983069:QAY983073 QJZ983069:QKU983073 QTV983069:QUQ983073 RDR983069:REM983073 RNN983069:ROI983073 RXJ983069:RYE983073 SHF983069:SIA983073 SRB983069:SRW983073 TAX983069:TBS983073 TKT983069:TLO983073 TUP983069:TVK983073 UEL983069:UFG983073 UOH983069:UPC983073 UYD983069:UYY983073 VHZ983069:VIU983073 VRV983069:VSQ983073 WBR983069:WCM983073 WLN983069:WMI983073 IX33:JS33 WVJ33:WWE33 WLN33:WMI33 WBR33:WCM33 VRV33:VSQ33 VHZ33:VIU33 UYD33:UYY33 UOH33:UPC33 UEL33:UFG33 TUP33:TVK33 TKT33:TLO33 TAX33:TBS33 SRB33:SRW33 SHF33:SIA33 RXJ33:RYE33 RNN33:ROI33 RDR33:REM33 QTV33:QUQ33 QJZ33:QKU33 QAD33:QAY33 PQH33:PRC33 PGL33:PHG33 OWP33:OXK33 OMT33:ONO33 OCX33:ODS33 NTB33:NTW33 NJF33:NKA33 MZJ33:NAE33 MPN33:MQI33 MFR33:MGM33 LVV33:LWQ33 LLZ33:LMU33 LCD33:LCY33 KSH33:KTC33 KIL33:KJG33 JYP33:JZK33 JOT33:JPO33 JEX33:JFS33 IVB33:IVW33 ILF33:IMA33 IBJ33:ICE33 HRN33:HSI33 HHR33:HIM33 GXV33:GYQ33 GNZ33:GOU33 GED33:GEY33 FUH33:FVC33 FKL33:FLG33 FAP33:FBK33 EQT33:ERO33 EGX33:EHS33 DXB33:DXW33 DNF33:DOA33 DDJ33:DEE33 CTN33:CUI33 CJR33:CKM33 BZV33:CAQ33 BPZ33:BQU33 BGD33:BGY33 AWH33:AXC33 AML33:ANG33 ACP33:ADK33 ST33:TO33 L65565:AG65569 L131101:AG131105 L196637:AG196641 L262173:AG262177 L327709:AG327713 L393245:AG393249 L458781:AG458785 L524317:AG524321 L589853:AG589857 L655389:AG655393 L720925:AG720929 L786461:AG786465 L851997:AG852001 L917533:AG917537 L983069:AG98307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61:AD65562 JP65561:JP65562 TL65561:TL65562 ADH65561:ADH65562 AND65561:AND65562 AWZ65561:AWZ65562 BGV65561:BGV65562 BQR65561:BQR65562 CAN65561:CAN65562 CKJ65561:CKJ65562 CUF65561:CUF65562 DEB65561:DEB65562 DNX65561:DNX65562 DXT65561:DXT65562 EHP65561:EHP65562 ERL65561:ERL65562 FBH65561:FBH65562 FLD65561:FLD65562 FUZ65561:FUZ65562 GEV65561:GEV65562 GOR65561:GOR65562 GYN65561:GYN65562 HIJ65561:HIJ65562 HSF65561:HSF65562 ICB65561:ICB65562 ILX65561:ILX65562 IVT65561:IVT65562 JFP65561:JFP65562 JPL65561:JPL65562 JZH65561:JZH65562 KJD65561:KJD65562 KSZ65561:KSZ65562 LCV65561:LCV65562 LMR65561:LMR65562 LWN65561:LWN65562 MGJ65561:MGJ65562 MQF65561:MQF65562 NAB65561:NAB65562 NJX65561:NJX65562 NTT65561:NTT65562 ODP65561:ODP65562 ONL65561:ONL65562 OXH65561:OXH65562 PHD65561:PHD65562 PQZ65561:PQZ65562 QAV65561:QAV65562 QKR65561:QKR65562 QUN65561:QUN65562 REJ65561:REJ65562 ROF65561:ROF65562 RYB65561:RYB65562 SHX65561:SHX65562 SRT65561:SRT65562 TBP65561:TBP65562 TLL65561:TLL65562 TVH65561:TVH65562 UFD65561:UFD65562 UOZ65561:UOZ65562 UYV65561:UYV65562 VIR65561:VIR65562 VSN65561:VSN65562 WCJ65561:WCJ65562 WMF65561:WMF65562 WWB65561:WWB65562 AD131097:AD131098 JP131097:JP131098 TL131097:TL131098 ADH131097:ADH131098 AND131097:AND131098 AWZ131097:AWZ131098 BGV131097:BGV131098 BQR131097:BQR131098 CAN131097:CAN131098 CKJ131097:CKJ131098 CUF131097:CUF131098 DEB131097:DEB131098 DNX131097:DNX131098 DXT131097:DXT131098 EHP131097:EHP131098 ERL131097:ERL131098 FBH131097:FBH131098 FLD131097:FLD131098 FUZ131097:FUZ131098 GEV131097:GEV131098 GOR131097:GOR131098 GYN131097:GYN131098 HIJ131097:HIJ131098 HSF131097:HSF131098 ICB131097:ICB131098 ILX131097:ILX131098 IVT131097:IVT131098 JFP131097:JFP131098 JPL131097:JPL131098 JZH131097:JZH131098 KJD131097:KJD131098 KSZ131097:KSZ131098 LCV131097:LCV131098 LMR131097:LMR131098 LWN131097:LWN131098 MGJ131097:MGJ131098 MQF131097:MQF131098 NAB131097:NAB131098 NJX131097:NJX131098 NTT131097:NTT131098 ODP131097:ODP131098 ONL131097:ONL131098 OXH131097:OXH131098 PHD131097:PHD131098 PQZ131097:PQZ131098 QAV131097:QAV131098 QKR131097:QKR131098 QUN131097:QUN131098 REJ131097:REJ131098 ROF131097:ROF131098 RYB131097:RYB131098 SHX131097:SHX131098 SRT131097:SRT131098 TBP131097:TBP131098 TLL131097:TLL131098 TVH131097:TVH131098 UFD131097:UFD131098 UOZ131097:UOZ131098 UYV131097:UYV131098 VIR131097:VIR131098 VSN131097:VSN131098 WCJ131097:WCJ131098 WMF131097:WMF131098 WWB131097:WWB131098 AD196633:AD196634 JP196633:JP196634 TL196633:TL196634 ADH196633:ADH196634 AND196633:AND196634 AWZ196633:AWZ196634 BGV196633:BGV196634 BQR196633:BQR196634 CAN196633:CAN196634 CKJ196633:CKJ196634 CUF196633:CUF196634 DEB196633:DEB196634 DNX196633:DNX196634 DXT196633:DXT196634 EHP196633:EHP196634 ERL196633:ERL196634 FBH196633:FBH196634 FLD196633:FLD196634 FUZ196633:FUZ196634 GEV196633:GEV196634 GOR196633:GOR196634 GYN196633:GYN196634 HIJ196633:HIJ196634 HSF196633:HSF196634 ICB196633:ICB196634 ILX196633:ILX196634 IVT196633:IVT196634 JFP196633:JFP196634 JPL196633:JPL196634 JZH196633:JZH196634 KJD196633:KJD196634 KSZ196633:KSZ196634 LCV196633:LCV196634 LMR196633:LMR196634 LWN196633:LWN196634 MGJ196633:MGJ196634 MQF196633:MQF196634 NAB196633:NAB196634 NJX196633:NJX196634 NTT196633:NTT196634 ODP196633:ODP196634 ONL196633:ONL196634 OXH196633:OXH196634 PHD196633:PHD196634 PQZ196633:PQZ196634 QAV196633:QAV196634 QKR196633:QKR196634 QUN196633:QUN196634 REJ196633:REJ196634 ROF196633:ROF196634 RYB196633:RYB196634 SHX196633:SHX196634 SRT196633:SRT196634 TBP196633:TBP196634 TLL196633:TLL196634 TVH196633:TVH196634 UFD196633:UFD196634 UOZ196633:UOZ196634 UYV196633:UYV196634 VIR196633:VIR196634 VSN196633:VSN196634 WCJ196633:WCJ196634 WMF196633:WMF196634 WWB196633:WWB196634 AD262169:AD262170 JP262169:JP262170 TL262169:TL262170 ADH262169:ADH262170 AND262169:AND262170 AWZ262169:AWZ262170 BGV262169:BGV262170 BQR262169:BQR262170 CAN262169:CAN262170 CKJ262169:CKJ262170 CUF262169:CUF262170 DEB262169:DEB262170 DNX262169:DNX262170 DXT262169:DXT262170 EHP262169:EHP262170 ERL262169:ERL262170 FBH262169:FBH262170 FLD262169:FLD262170 FUZ262169:FUZ262170 GEV262169:GEV262170 GOR262169:GOR262170 GYN262169:GYN262170 HIJ262169:HIJ262170 HSF262169:HSF262170 ICB262169:ICB262170 ILX262169:ILX262170 IVT262169:IVT262170 JFP262169:JFP262170 JPL262169:JPL262170 JZH262169:JZH262170 KJD262169:KJD262170 KSZ262169:KSZ262170 LCV262169:LCV262170 LMR262169:LMR262170 LWN262169:LWN262170 MGJ262169:MGJ262170 MQF262169:MQF262170 NAB262169:NAB262170 NJX262169:NJX262170 NTT262169:NTT262170 ODP262169:ODP262170 ONL262169:ONL262170 OXH262169:OXH262170 PHD262169:PHD262170 PQZ262169:PQZ262170 QAV262169:QAV262170 QKR262169:QKR262170 QUN262169:QUN262170 REJ262169:REJ262170 ROF262169:ROF262170 RYB262169:RYB262170 SHX262169:SHX262170 SRT262169:SRT262170 TBP262169:TBP262170 TLL262169:TLL262170 TVH262169:TVH262170 UFD262169:UFD262170 UOZ262169:UOZ262170 UYV262169:UYV262170 VIR262169:VIR262170 VSN262169:VSN262170 WCJ262169:WCJ262170 WMF262169:WMF262170 WWB262169:WWB262170 AD327705:AD327706 JP327705:JP327706 TL327705:TL327706 ADH327705:ADH327706 AND327705:AND327706 AWZ327705:AWZ327706 BGV327705:BGV327706 BQR327705:BQR327706 CAN327705:CAN327706 CKJ327705:CKJ327706 CUF327705:CUF327706 DEB327705:DEB327706 DNX327705:DNX327706 DXT327705:DXT327706 EHP327705:EHP327706 ERL327705:ERL327706 FBH327705:FBH327706 FLD327705:FLD327706 FUZ327705:FUZ327706 GEV327705:GEV327706 GOR327705:GOR327706 GYN327705:GYN327706 HIJ327705:HIJ327706 HSF327705:HSF327706 ICB327705:ICB327706 ILX327705:ILX327706 IVT327705:IVT327706 JFP327705:JFP327706 JPL327705:JPL327706 JZH327705:JZH327706 KJD327705:KJD327706 KSZ327705:KSZ327706 LCV327705:LCV327706 LMR327705:LMR327706 LWN327705:LWN327706 MGJ327705:MGJ327706 MQF327705:MQF327706 NAB327705:NAB327706 NJX327705:NJX327706 NTT327705:NTT327706 ODP327705:ODP327706 ONL327705:ONL327706 OXH327705:OXH327706 PHD327705:PHD327706 PQZ327705:PQZ327706 QAV327705:QAV327706 QKR327705:QKR327706 QUN327705:QUN327706 REJ327705:REJ327706 ROF327705:ROF327706 RYB327705:RYB327706 SHX327705:SHX327706 SRT327705:SRT327706 TBP327705:TBP327706 TLL327705:TLL327706 TVH327705:TVH327706 UFD327705:UFD327706 UOZ327705:UOZ327706 UYV327705:UYV327706 VIR327705:VIR327706 VSN327705:VSN327706 WCJ327705:WCJ327706 WMF327705:WMF327706 WWB327705:WWB327706 AD393241:AD393242 JP393241:JP393242 TL393241:TL393242 ADH393241:ADH393242 AND393241:AND393242 AWZ393241:AWZ393242 BGV393241:BGV393242 BQR393241:BQR393242 CAN393241:CAN393242 CKJ393241:CKJ393242 CUF393241:CUF393242 DEB393241:DEB393242 DNX393241:DNX393242 DXT393241:DXT393242 EHP393241:EHP393242 ERL393241:ERL393242 FBH393241:FBH393242 FLD393241:FLD393242 FUZ393241:FUZ393242 GEV393241:GEV393242 GOR393241:GOR393242 GYN393241:GYN393242 HIJ393241:HIJ393242 HSF393241:HSF393242 ICB393241:ICB393242 ILX393241:ILX393242 IVT393241:IVT393242 JFP393241:JFP393242 JPL393241:JPL393242 JZH393241:JZH393242 KJD393241:KJD393242 KSZ393241:KSZ393242 LCV393241:LCV393242 LMR393241:LMR393242 LWN393241:LWN393242 MGJ393241:MGJ393242 MQF393241:MQF393242 NAB393241:NAB393242 NJX393241:NJX393242 NTT393241:NTT393242 ODP393241:ODP393242 ONL393241:ONL393242 OXH393241:OXH393242 PHD393241:PHD393242 PQZ393241:PQZ393242 QAV393241:QAV393242 QKR393241:QKR393242 QUN393241:QUN393242 REJ393241:REJ393242 ROF393241:ROF393242 RYB393241:RYB393242 SHX393241:SHX393242 SRT393241:SRT393242 TBP393241:TBP393242 TLL393241:TLL393242 TVH393241:TVH393242 UFD393241:UFD393242 UOZ393241:UOZ393242 UYV393241:UYV393242 VIR393241:VIR393242 VSN393241:VSN393242 WCJ393241:WCJ393242 WMF393241:WMF393242 WWB393241:WWB393242 AD458777:AD458778 JP458777:JP458778 TL458777:TL458778 ADH458777:ADH458778 AND458777:AND458778 AWZ458777:AWZ458778 BGV458777:BGV458778 BQR458777:BQR458778 CAN458777:CAN458778 CKJ458777:CKJ458778 CUF458777:CUF458778 DEB458777:DEB458778 DNX458777:DNX458778 DXT458777:DXT458778 EHP458777:EHP458778 ERL458777:ERL458778 FBH458777:FBH458778 FLD458777:FLD458778 FUZ458777:FUZ458778 GEV458777:GEV458778 GOR458777:GOR458778 GYN458777:GYN458778 HIJ458777:HIJ458778 HSF458777:HSF458778 ICB458777:ICB458778 ILX458777:ILX458778 IVT458777:IVT458778 JFP458777:JFP458778 JPL458777:JPL458778 JZH458777:JZH458778 KJD458777:KJD458778 KSZ458777:KSZ458778 LCV458777:LCV458778 LMR458777:LMR458778 LWN458777:LWN458778 MGJ458777:MGJ458778 MQF458777:MQF458778 NAB458777:NAB458778 NJX458777:NJX458778 NTT458777:NTT458778 ODP458777:ODP458778 ONL458777:ONL458778 OXH458777:OXH458778 PHD458777:PHD458778 PQZ458777:PQZ458778 QAV458777:QAV458778 QKR458777:QKR458778 QUN458777:QUN458778 REJ458777:REJ458778 ROF458777:ROF458778 RYB458777:RYB458778 SHX458777:SHX458778 SRT458777:SRT458778 TBP458777:TBP458778 TLL458777:TLL458778 TVH458777:TVH458778 UFD458777:UFD458778 UOZ458777:UOZ458778 UYV458777:UYV458778 VIR458777:VIR458778 VSN458777:VSN458778 WCJ458777:WCJ458778 WMF458777:WMF458778 WWB458777:WWB458778 AD524313:AD524314 JP524313:JP524314 TL524313:TL524314 ADH524313:ADH524314 AND524313:AND524314 AWZ524313:AWZ524314 BGV524313:BGV524314 BQR524313:BQR524314 CAN524313:CAN524314 CKJ524313:CKJ524314 CUF524313:CUF524314 DEB524313:DEB524314 DNX524313:DNX524314 DXT524313:DXT524314 EHP524313:EHP524314 ERL524313:ERL524314 FBH524313:FBH524314 FLD524313:FLD524314 FUZ524313:FUZ524314 GEV524313:GEV524314 GOR524313:GOR524314 GYN524313:GYN524314 HIJ524313:HIJ524314 HSF524313:HSF524314 ICB524313:ICB524314 ILX524313:ILX524314 IVT524313:IVT524314 JFP524313:JFP524314 JPL524313:JPL524314 JZH524313:JZH524314 KJD524313:KJD524314 KSZ524313:KSZ524314 LCV524313:LCV524314 LMR524313:LMR524314 LWN524313:LWN524314 MGJ524313:MGJ524314 MQF524313:MQF524314 NAB524313:NAB524314 NJX524313:NJX524314 NTT524313:NTT524314 ODP524313:ODP524314 ONL524313:ONL524314 OXH524313:OXH524314 PHD524313:PHD524314 PQZ524313:PQZ524314 QAV524313:QAV524314 QKR524313:QKR524314 QUN524313:QUN524314 REJ524313:REJ524314 ROF524313:ROF524314 RYB524313:RYB524314 SHX524313:SHX524314 SRT524313:SRT524314 TBP524313:TBP524314 TLL524313:TLL524314 TVH524313:TVH524314 UFD524313:UFD524314 UOZ524313:UOZ524314 UYV524313:UYV524314 VIR524313:VIR524314 VSN524313:VSN524314 WCJ524313:WCJ524314 WMF524313:WMF524314 WWB524313:WWB524314 AD589849:AD589850 JP589849:JP589850 TL589849:TL589850 ADH589849:ADH589850 AND589849:AND589850 AWZ589849:AWZ589850 BGV589849:BGV589850 BQR589849:BQR589850 CAN589849:CAN589850 CKJ589849:CKJ589850 CUF589849:CUF589850 DEB589849:DEB589850 DNX589849:DNX589850 DXT589849:DXT589850 EHP589849:EHP589850 ERL589849:ERL589850 FBH589849:FBH589850 FLD589849:FLD589850 FUZ589849:FUZ589850 GEV589849:GEV589850 GOR589849:GOR589850 GYN589849:GYN589850 HIJ589849:HIJ589850 HSF589849:HSF589850 ICB589849:ICB589850 ILX589849:ILX589850 IVT589849:IVT589850 JFP589849:JFP589850 JPL589849:JPL589850 JZH589849:JZH589850 KJD589849:KJD589850 KSZ589849:KSZ589850 LCV589849:LCV589850 LMR589849:LMR589850 LWN589849:LWN589850 MGJ589849:MGJ589850 MQF589849:MQF589850 NAB589849:NAB589850 NJX589849:NJX589850 NTT589849:NTT589850 ODP589849:ODP589850 ONL589849:ONL589850 OXH589849:OXH589850 PHD589849:PHD589850 PQZ589849:PQZ589850 QAV589849:QAV589850 QKR589849:QKR589850 QUN589849:QUN589850 REJ589849:REJ589850 ROF589849:ROF589850 RYB589849:RYB589850 SHX589849:SHX589850 SRT589849:SRT589850 TBP589849:TBP589850 TLL589849:TLL589850 TVH589849:TVH589850 UFD589849:UFD589850 UOZ589849:UOZ589850 UYV589849:UYV589850 VIR589849:VIR589850 VSN589849:VSN589850 WCJ589849:WCJ589850 WMF589849:WMF589850 WWB589849:WWB589850 AD655385:AD655386 JP655385:JP655386 TL655385:TL655386 ADH655385:ADH655386 AND655385:AND655386 AWZ655385:AWZ655386 BGV655385:BGV655386 BQR655385:BQR655386 CAN655385:CAN655386 CKJ655385:CKJ655386 CUF655385:CUF655386 DEB655385:DEB655386 DNX655385:DNX655386 DXT655385:DXT655386 EHP655385:EHP655386 ERL655385:ERL655386 FBH655385:FBH655386 FLD655385:FLD655386 FUZ655385:FUZ655386 GEV655385:GEV655386 GOR655385:GOR655386 GYN655385:GYN655386 HIJ655385:HIJ655386 HSF655385:HSF655386 ICB655385:ICB655386 ILX655385:ILX655386 IVT655385:IVT655386 JFP655385:JFP655386 JPL655385:JPL655386 JZH655385:JZH655386 KJD655385:KJD655386 KSZ655385:KSZ655386 LCV655385:LCV655386 LMR655385:LMR655386 LWN655385:LWN655386 MGJ655385:MGJ655386 MQF655385:MQF655386 NAB655385:NAB655386 NJX655385:NJX655386 NTT655385:NTT655386 ODP655385:ODP655386 ONL655385:ONL655386 OXH655385:OXH655386 PHD655385:PHD655386 PQZ655385:PQZ655386 QAV655385:QAV655386 QKR655385:QKR655386 QUN655385:QUN655386 REJ655385:REJ655386 ROF655385:ROF655386 RYB655385:RYB655386 SHX655385:SHX655386 SRT655385:SRT655386 TBP655385:TBP655386 TLL655385:TLL655386 TVH655385:TVH655386 UFD655385:UFD655386 UOZ655385:UOZ655386 UYV655385:UYV655386 VIR655385:VIR655386 VSN655385:VSN655386 WCJ655385:WCJ655386 WMF655385:WMF655386 WWB655385:WWB655386 AD720921:AD720922 JP720921:JP720922 TL720921:TL720922 ADH720921:ADH720922 AND720921:AND720922 AWZ720921:AWZ720922 BGV720921:BGV720922 BQR720921:BQR720922 CAN720921:CAN720922 CKJ720921:CKJ720922 CUF720921:CUF720922 DEB720921:DEB720922 DNX720921:DNX720922 DXT720921:DXT720922 EHP720921:EHP720922 ERL720921:ERL720922 FBH720921:FBH720922 FLD720921:FLD720922 FUZ720921:FUZ720922 GEV720921:GEV720922 GOR720921:GOR720922 GYN720921:GYN720922 HIJ720921:HIJ720922 HSF720921:HSF720922 ICB720921:ICB720922 ILX720921:ILX720922 IVT720921:IVT720922 JFP720921:JFP720922 JPL720921:JPL720922 JZH720921:JZH720922 KJD720921:KJD720922 KSZ720921:KSZ720922 LCV720921:LCV720922 LMR720921:LMR720922 LWN720921:LWN720922 MGJ720921:MGJ720922 MQF720921:MQF720922 NAB720921:NAB720922 NJX720921:NJX720922 NTT720921:NTT720922 ODP720921:ODP720922 ONL720921:ONL720922 OXH720921:OXH720922 PHD720921:PHD720922 PQZ720921:PQZ720922 QAV720921:QAV720922 QKR720921:QKR720922 QUN720921:QUN720922 REJ720921:REJ720922 ROF720921:ROF720922 RYB720921:RYB720922 SHX720921:SHX720922 SRT720921:SRT720922 TBP720921:TBP720922 TLL720921:TLL720922 TVH720921:TVH720922 UFD720921:UFD720922 UOZ720921:UOZ720922 UYV720921:UYV720922 VIR720921:VIR720922 VSN720921:VSN720922 WCJ720921:WCJ720922 WMF720921:WMF720922 WWB720921:WWB720922 AD786457:AD786458 JP786457:JP786458 TL786457:TL786458 ADH786457:ADH786458 AND786457:AND786458 AWZ786457:AWZ786458 BGV786457:BGV786458 BQR786457:BQR786458 CAN786457:CAN786458 CKJ786457:CKJ786458 CUF786457:CUF786458 DEB786457:DEB786458 DNX786457:DNX786458 DXT786457:DXT786458 EHP786457:EHP786458 ERL786457:ERL786458 FBH786457:FBH786458 FLD786457:FLD786458 FUZ786457:FUZ786458 GEV786457:GEV786458 GOR786457:GOR786458 GYN786457:GYN786458 HIJ786457:HIJ786458 HSF786457:HSF786458 ICB786457:ICB786458 ILX786457:ILX786458 IVT786457:IVT786458 JFP786457:JFP786458 JPL786457:JPL786458 JZH786457:JZH786458 KJD786457:KJD786458 KSZ786457:KSZ786458 LCV786457:LCV786458 LMR786457:LMR786458 LWN786457:LWN786458 MGJ786457:MGJ786458 MQF786457:MQF786458 NAB786457:NAB786458 NJX786457:NJX786458 NTT786457:NTT786458 ODP786457:ODP786458 ONL786457:ONL786458 OXH786457:OXH786458 PHD786457:PHD786458 PQZ786457:PQZ786458 QAV786457:QAV786458 QKR786457:QKR786458 QUN786457:QUN786458 REJ786457:REJ786458 ROF786457:ROF786458 RYB786457:RYB786458 SHX786457:SHX786458 SRT786457:SRT786458 TBP786457:TBP786458 TLL786457:TLL786458 TVH786457:TVH786458 UFD786457:UFD786458 UOZ786457:UOZ786458 UYV786457:UYV786458 VIR786457:VIR786458 VSN786457:VSN786458 WCJ786457:WCJ786458 WMF786457:WMF786458 WWB786457:WWB786458 AD851993:AD851994 JP851993:JP851994 TL851993:TL851994 ADH851993:ADH851994 AND851993:AND851994 AWZ851993:AWZ851994 BGV851993:BGV851994 BQR851993:BQR851994 CAN851993:CAN851994 CKJ851993:CKJ851994 CUF851993:CUF851994 DEB851993:DEB851994 DNX851993:DNX851994 DXT851993:DXT851994 EHP851993:EHP851994 ERL851993:ERL851994 FBH851993:FBH851994 FLD851993:FLD851994 FUZ851993:FUZ851994 GEV851993:GEV851994 GOR851993:GOR851994 GYN851993:GYN851994 HIJ851993:HIJ851994 HSF851993:HSF851994 ICB851993:ICB851994 ILX851993:ILX851994 IVT851993:IVT851994 JFP851993:JFP851994 JPL851993:JPL851994 JZH851993:JZH851994 KJD851993:KJD851994 KSZ851993:KSZ851994 LCV851993:LCV851994 LMR851993:LMR851994 LWN851993:LWN851994 MGJ851993:MGJ851994 MQF851993:MQF851994 NAB851993:NAB851994 NJX851993:NJX851994 NTT851993:NTT851994 ODP851993:ODP851994 ONL851993:ONL851994 OXH851993:OXH851994 PHD851993:PHD851994 PQZ851993:PQZ851994 QAV851993:QAV851994 QKR851993:QKR851994 QUN851993:QUN851994 REJ851993:REJ851994 ROF851993:ROF851994 RYB851993:RYB851994 SHX851993:SHX851994 SRT851993:SRT851994 TBP851993:TBP851994 TLL851993:TLL851994 TVH851993:TVH851994 UFD851993:UFD851994 UOZ851993:UOZ851994 UYV851993:UYV851994 VIR851993:VIR851994 VSN851993:VSN851994 WCJ851993:WCJ851994 WMF851993:WMF851994 WWB851993:WWB851994 AD917529:AD917530 JP917529:JP917530 TL917529:TL917530 ADH917529:ADH917530 AND917529:AND917530 AWZ917529:AWZ917530 BGV917529:BGV917530 BQR917529:BQR917530 CAN917529:CAN917530 CKJ917529:CKJ917530 CUF917529:CUF917530 DEB917529:DEB917530 DNX917529:DNX917530 DXT917529:DXT917530 EHP917529:EHP917530 ERL917529:ERL917530 FBH917529:FBH917530 FLD917529:FLD917530 FUZ917529:FUZ917530 GEV917529:GEV917530 GOR917529:GOR917530 GYN917529:GYN917530 HIJ917529:HIJ917530 HSF917529:HSF917530 ICB917529:ICB917530 ILX917529:ILX917530 IVT917529:IVT917530 JFP917529:JFP917530 JPL917529:JPL917530 JZH917529:JZH917530 KJD917529:KJD917530 KSZ917529:KSZ917530 LCV917529:LCV917530 LMR917529:LMR917530 LWN917529:LWN917530 MGJ917529:MGJ917530 MQF917529:MQF917530 NAB917529:NAB917530 NJX917529:NJX917530 NTT917529:NTT917530 ODP917529:ODP917530 ONL917529:ONL917530 OXH917529:OXH917530 PHD917529:PHD917530 PQZ917529:PQZ917530 QAV917529:QAV917530 QKR917529:QKR917530 QUN917529:QUN917530 REJ917529:REJ917530 ROF917529:ROF917530 RYB917529:RYB917530 SHX917529:SHX917530 SRT917529:SRT917530 TBP917529:TBP917530 TLL917529:TLL917530 TVH917529:TVH917530 UFD917529:UFD917530 UOZ917529:UOZ917530 UYV917529:UYV917530 VIR917529:VIR917530 VSN917529:VSN917530 WCJ917529:WCJ917530 WMF917529:WMF917530 WWB917529:WWB917530 AD983065:AD983066 JP983065:JP983066 TL983065:TL983066 ADH983065:ADH983066 AND983065:AND983066 AWZ983065:AWZ983066 BGV983065:BGV983066 BQR983065:BQR983066 CAN983065:CAN983066 CKJ983065:CKJ983066 CUF983065:CUF983066 DEB983065:DEB983066 DNX983065:DNX983066 DXT983065:DXT983066 EHP983065:EHP983066 ERL983065:ERL983066 FBH983065:FBH983066 FLD983065:FLD983066 FUZ983065:FUZ983066 GEV983065:GEV983066 GOR983065:GOR983066 GYN983065:GYN983066 HIJ983065:HIJ983066 HSF983065:HSF983066 ICB983065:ICB983066 ILX983065:ILX983066 IVT983065:IVT983066 JFP983065:JFP983066 JPL983065:JPL983066 JZH983065:JZH983066 KJD983065:KJD983066 KSZ983065:KSZ983066 LCV983065:LCV983066 LMR983065:LMR983066 LWN983065:LWN983066 MGJ983065:MGJ983066 MQF983065:MQF983066 NAB983065:NAB983066 NJX983065:NJX983066 NTT983065:NTT983066 ODP983065:ODP983066 ONL983065:ONL983066 OXH983065:OXH983066 PHD983065:PHD983066 PQZ983065:PQZ983066 QAV983065:QAV983066 QKR983065:QKR983066 QUN983065:QUN983066 REJ983065:REJ983066 ROF983065:ROF983066 RYB983065:RYB983066 SHX983065:SHX983066 SRT983065:SRT983066 TBP983065:TBP983066 TLL983065:TLL983066 TVH983065:TVH983066 UFD983065:UFD983066 UOZ983065:UOZ983066 UYV983065:UYV983066 VIR983065:VIR983066 VSN983065:VSN983066 WCJ983065:WCJ983066 WMF983065:WMF983066 WWB983065:WWB983066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61:AB65562 JN65561:JN65562 TJ65561:TJ65562 ADF65561:ADF65562 ANB65561:ANB65562 AWX65561:AWX65562 BGT65561:BGT65562 BQP65561:BQP65562 CAL65561:CAL65562 CKH65561:CKH65562 CUD65561:CUD65562 DDZ65561:DDZ65562 DNV65561:DNV65562 DXR65561:DXR65562 EHN65561:EHN65562 ERJ65561:ERJ65562 FBF65561:FBF65562 FLB65561:FLB65562 FUX65561:FUX65562 GET65561:GET65562 GOP65561:GOP65562 GYL65561:GYL65562 HIH65561:HIH65562 HSD65561:HSD65562 IBZ65561:IBZ65562 ILV65561:ILV65562 IVR65561:IVR65562 JFN65561:JFN65562 JPJ65561:JPJ65562 JZF65561:JZF65562 KJB65561:KJB65562 KSX65561:KSX65562 LCT65561:LCT65562 LMP65561:LMP65562 LWL65561:LWL65562 MGH65561:MGH65562 MQD65561:MQD65562 MZZ65561:MZZ65562 NJV65561:NJV65562 NTR65561:NTR65562 ODN65561:ODN65562 ONJ65561:ONJ65562 OXF65561:OXF65562 PHB65561:PHB65562 PQX65561:PQX65562 QAT65561:QAT65562 QKP65561:QKP65562 QUL65561:QUL65562 REH65561:REH65562 ROD65561:ROD65562 RXZ65561:RXZ65562 SHV65561:SHV65562 SRR65561:SRR65562 TBN65561:TBN65562 TLJ65561:TLJ65562 TVF65561:TVF65562 UFB65561:UFB65562 UOX65561:UOX65562 UYT65561:UYT65562 VIP65561:VIP65562 VSL65561:VSL65562 WCH65561:WCH65562 WMD65561:WMD65562 WVZ65561:WVZ65562 AB131097:AB131098 JN131097:JN131098 TJ131097:TJ131098 ADF131097:ADF131098 ANB131097:ANB131098 AWX131097:AWX131098 BGT131097:BGT131098 BQP131097:BQP131098 CAL131097:CAL131098 CKH131097:CKH131098 CUD131097:CUD131098 DDZ131097:DDZ131098 DNV131097:DNV131098 DXR131097:DXR131098 EHN131097:EHN131098 ERJ131097:ERJ131098 FBF131097:FBF131098 FLB131097:FLB131098 FUX131097:FUX131098 GET131097:GET131098 GOP131097:GOP131098 GYL131097:GYL131098 HIH131097:HIH131098 HSD131097:HSD131098 IBZ131097:IBZ131098 ILV131097:ILV131098 IVR131097:IVR131098 JFN131097:JFN131098 JPJ131097:JPJ131098 JZF131097:JZF131098 KJB131097:KJB131098 KSX131097:KSX131098 LCT131097:LCT131098 LMP131097:LMP131098 LWL131097:LWL131098 MGH131097:MGH131098 MQD131097:MQD131098 MZZ131097:MZZ131098 NJV131097:NJV131098 NTR131097:NTR131098 ODN131097:ODN131098 ONJ131097:ONJ131098 OXF131097:OXF131098 PHB131097:PHB131098 PQX131097:PQX131098 QAT131097:QAT131098 QKP131097:QKP131098 QUL131097:QUL131098 REH131097:REH131098 ROD131097:ROD131098 RXZ131097:RXZ131098 SHV131097:SHV131098 SRR131097:SRR131098 TBN131097:TBN131098 TLJ131097:TLJ131098 TVF131097:TVF131098 UFB131097:UFB131098 UOX131097:UOX131098 UYT131097:UYT131098 VIP131097:VIP131098 VSL131097:VSL131098 WCH131097:WCH131098 WMD131097:WMD131098 WVZ131097:WVZ131098 AB196633:AB196634 JN196633:JN196634 TJ196633:TJ196634 ADF196633:ADF196634 ANB196633:ANB196634 AWX196633:AWX196634 BGT196633:BGT196634 BQP196633:BQP196634 CAL196633:CAL196634 CKH196633:CKH196634 CUD196633:CUD196634 DDZ196633:DDZ196634 DNV196633:DNV196634 DXR196633:DXR196634 EHN196633:EHN196634 ERJ196633:ERJ196634 FBF196633:FBF196634 FLB196633:FLB196634 FUX196633:FUX196634 GET196633:GET196634 GOP196633:GOP196634 GYL196633:GYL196634 HIH196633:HIH196634 HSD196633:HSD196634 IBZ196633:IBZ196634 ILV196633:ILV196634 IVR196633:IVR196634 JFN196633:JFN196634 JPJ196633:JPJ196634 JZF196633:JZF196634 KJB196633:KJB196634 KSX196633:KSX196634 LCT196633:LCT196634 LMP196633:LMP196634 LWL196633:LWL196634 MGH196633:MGH196634 MQD196633:MQD196634 MZZ196633:MZZ196634 NJV196633:NJV196634 NTR196633:NTR196634 ODN196633:ODN196634 ONJ196633:ONJ196634 OXF196633:OXF196634 PHB196633:PHB196634 PQX196633:PQX196634 QAT196633:QAT196634 QKP196633:QKP196634 QUL196633:QUL196634 REH196633:REH196634 ROD196633:ROD196634 RXZ196633:RXZ196634 SHV196633:SHV196634 SRR196633:SRR196634 TBN196633:TBN196634 TLJ196633:TLJ196634 TVF196633:TVF196634 UFB196633:UFB196634 UOX196633:UOX196634 UYT196633:UYT196634 VIP196633:VIP196634 VSL196633:VSL196634 WCH196633:WCH196634 WMD196633:WMD196634 WVZ196633:WVZ196634 AB262169:AB262170 JN262169:JN262170 TJ262169:TJ262170 ADF262169:ADF262170 ANB262169:ANB262170 AWX262169:AWX262170 BGT262169:BGT262170 BQP262169:BQP262170 CAL262169:CAL262170 CKH262169:CKH262170 CUD262169:CUD262170 DDZ262169:DDZ262170 DNV262169:DNV262170 DXR262169:DXR262170 EHN262169:EHN262170 ERJ262169:ERJ262170 FBF262169:FBF262170 FLB262169:FLB262170 FUX262169:FUX262170 GET262169:GET262170 GOP262169:GOP262170 GYL262169:GYL262170 HIH262169:HIH262170 HSD262169:HSD262170 IBZ262169:IBZ262170 ILV262169:ILV262170 IVR262169:IVR262170 JFN262169:JFN262170 JPJ262169:JPJ262170 JZF262169:JZF262170 KJB262169:KJB262170 KSX262169:KSX262170 LCT262169:LCT262170 LMP262169:LMP262170 LWL262169:LWL262170 MGH262169:MGH262170 MQD262169:MQD262170 MZZ262169:MZZ262170 NJV262169:NJV262170 NTR262169:NTR262170 ODN262169:ODN262170 ONJ262169:ONJ262170 OXF262169:OXF262170 PHB262169:PHB262170 PQX262169:PQX262170 QAT262169:QAT262170 QKP262169:QKP262170 QUL262169:QUL262170 REH262169:REH262170 ROD262169:ROD262170 RXZ262169:RXZ262170 SHV262169:SHV262170 SRR262169:SRR262170 TBN262169:TBN262170 TLJ262169:TLJ262170 TVF262169:TVF262170 UFB262169:UFB262170 UOX262169:UOX262170 UYT262169:UYT262170 VIP262169:VIP262170 VSL262169:VSL262170 WCH262169:WCH262170 WMD262169:WMD262170 WVZ262169:WVZ262170 AB327705:AB327706 JN327705:JN327706 TJ327705:TJ327706 ADF327705:ADF327706 ANB327705:ANB327706 AWX327705:AWX327706 BGT327705:BGT327706 BQP327705:BQP327706 CAL327705:CAL327706 CKH327705:CKH327706 CUD327705:CUD327706 DDZ327705:DDZ327706 DNV327705:DNV327706 DXR327705:DXR327706 EHN327705:EHN327706 ERJ327705:ERJ327706 FBF327705:FBF327706 FLB327705:FLB327706 FUX327705:FUX327706 GET327705:GET327706 GOP327705:GOP327706 GYL327705:GYL327706 HIH327705:HIH327706 HSD327705:HSD327706 IBZ327705:IBZ327706 ILV327705:ILV327706 IVR327705:IVR327706 JFN327705:JFN327706 JPJ327705:JPJ327706 JZF327705:JZF327706 KJB327705:KJB327706 KSX327705:KSX327706 LCT327705:LCT327706 LMP327705:LMP327706 LWL327705:LWL327706 MGH327705:MGH327706 MQD327705:MQD327706 MZZ327705:MZZ327706 NJV327705:NJV327706 NTR327705:NTR327706 ODN327705:ODN327706 ONJ327705:ONJ327706 OXF327705:OXF327706 PHB327705:PHB327706 PQX327705:PQX327706 QAT327705:QAT327706 QKP327705:QKP327706 QUL327705:QUL327706 REH327705:REH327706 ROD327705:ROD327706 RXZ327705:RXZ327706 SHV327705:SHV327706 SRR327705:SRR327706 TBN327705:TBN327706 TLJ327705:TLJ327706 TVF327705:TVF327706 UFB327705:UFB327706 UOX327705:UOX327706 UYT327705:UYT327706 VIP327705:VIP327706 VSL327705:VSL327706 WCH327705:WCH327706 WMD327705:WMD327706 WVZ327705:WVZ327706 AB393241:AB393242 JN393241:JN393242 TJ393241:TJ393242 ADF393241:ADF393242 ANB393241:ANB393242 AWX393241:AWX393242 BGT393241:BGT393242 BQP393241:BQP393242 CAL393241:CAL393242 CKH393241:CKH393242 CUD393241:CUD393242 DDZ393241:DDZ393242 DNV393241:DNV393242 DXR393241:DXR393242 EHN393241:EHN393242 ERJ393241:ERJ393242 FBF393241:FBF393242 FLB393241:FLB393242 FUX393241:FUX393242 GET393241:GET393242 GOP393241:GOP393242 GYL393241:GYL393242 HIH393241:HIH393242 HSD393241:HSD393242 IBZ393241:IBZ393242 ILV393241:ILV393242 IVR393241:IVR393242 JFN393241:JFN393242 JPJ393241:JPJ393242 JZF393241:JZF393242 KJB393241:KJB393242 KSX393241:KSX393242 LCT393241:LCT393242 LMP393241:LMP393242 LWL393241:LWL393242 MGH393241:MGH393242 MQD393241:MQD393242 MZZ393241:MZZ393242 NJV393241:NJV393242 NTR393241:NTR393242 ODN393241:ODN393242 ONJ393241:ONJ393242 OXF393241:OXF393242 PHB393241:PHB393242 PQX393241:PQX393242 QAT393241:QAT393242 QKP393241:QKP393242 QUL393241:QUL393242 REH393241:REH393242 ROD393241:ROD393242 RXZ393241:RXZ393242 SHV393241:SHV393242 SRR393241:SRR393242 TBN393241:TBN393242 TLJ393241:TLJ393242 TVF393241:TVF393242 UFB393241:UFB393242 UOX393241:UOX393242 UYT393241:UYT393242 VIP393241:VIP393242 VSL393241:VSL393242 WCH393241:WCH393242 WMD393241:WMD393242 WVZ393241:WVZ393242 AB458777:AB458778 JN458777:JN458778 TJ458777:TJ458778 ADF458777:ADF458778 ANB458777:ANB458778 AWX458777:AWX458778 BGT458777:BGT458778 BQP458777:BQP458778 CAL458777:CAL458778 CKH458777:CKH458778 CUD458777:CUD458778 DDZ458777:DDZ458778 DNV458777:DNV458778 DXR458777:DXR458778 EHN458777:EHN458778 ERJ458777:ERJ458778 FBF458777:FBF458778 FLB458777:FLB458778 FUX458777:FUX458778 GET458777:GET458778 GOP458777:GOP458778 GYL458777:GYL458778 HIH458777:HIH458778 HSD458777:HSD458778 IBZ458777:IBZ458778 ILV458777:ILV458778 IVR458777:IVR458778 JFN458777:JFN458778 JPJ458777:JPJ458778 JZF458777:JZF458778 KJB458777:KJB458778 KSX458777:KSX458778 LCT458777:LCT458778 LMP458777:LMP458778 LWL458777:LWL458778 MGH458777:MGH458778 MQD458777:MQD458778 MZZ458777:MZZ458778 NJV458777:NJV458778 NTR458777:NTR458778 ODN458777:ODN458778 ONJ458777:ONJ458778 OXF458777:OXF458778 PHB458777:PHB458778 PQX458777:PQX458778 QAT458777:QAT458778 QKP458777:QKP458778 QUL458777:QUL458778 REH458777:REH458778 ROD458777:ROD458778 RXZ458777:RXZ458778 SHV458777:SHV458778 SRR458777:SRR458778 TBN458777:TBN458778 TLJ458777:TLJ458778 TVF458777:TVF458778 UFB458777:UFB458778 UOX458777:UOX458778 UYT458777:UYT458778 VIP458777:VIP458778 VSL458777:VSL458778 WCH458777:WCH458778 WMD458777:WMD458778 WVZ458777:WVZ458778 AB524313:AB524314 JN524313:JN524314 TJ524313:TJ524314 ADF524313:ADF524314 ANB524313:ANB524314 AWX524313:AWX524314 BGT524313:BGT524314 BQP524313:BQP524314 CAL524313:CAL524314 CKH524313:CKH524314 CUD524313:CUD524314 DDZ524313:DDZ524314 DNV524313:DNV524314 DXR524313:DXR524314 EHN524313:EHN524314 ERJ524313:ERJ524314 FBF524313:FBF524314 FLB524313:FLB524314 FUX524313:FUX524314 GET524313:GET524314 GOP524313:GOP524314 GYL524313:GYL524314 HIH524313:HIH524314 HSD524313:HSD524314 IBZ524313:IBZ524314 ILV524313:ILV524314 IVR524313:IVR524314 JFN524313:JFN524314 JPJ524313:JPJ524314 JZF524313:JZF524314 KJB524313:KJB524314 KSX524313:KSX524314 LCT524313:LCT524314 LMP524313:LMP524314 LWL524313:LWL524314 MGH524313:MGH524314 MQD524313:MQD524314 MZZ524313:MZZ524314 NJV524313:NJV524314 NTR524313:NTR524314 ODN524313:ODN524314 ONJ524313:ONJ524314 OXF524313:OXF524314 PHB524313:PHB524314 PQX524313:PQX524314 QAT524313:QAT524314 QKP524313:QKP524314 QUL524313:QUL524314 REH524313:REH524314 ROD524313:ROD524314 RXZ524313:RXZ524314 SHV524313:SHV524314 SRR524313:SRR524314 TBN524313:TBN524314 TLJ524313:TLJ524314 TVF524313:TVF524314 UFB524313:UFB524314 UOX524313:UOX524314 UYT524313:UYT524314 VIP524313:VIP524314 VSL524313:VSL524314 WCH524313:WCH524314 WMD524313:WMD524314 WVZ524313:WVZ524314 AB589849:AB589850 JN589849:JN589850 TJ589849:TJ589850 ADF589849:ADF589850 ANB589849:ANB589850 AWX589849:AWX589850 BGT589849:BGT589850 BQP589849:BQP589850 CAL589849:CAL589850 CKH589849:CKH589850 CUD589849:CUD589850 DDZ589849:DDZ589850 DNV589849:DNV589850 DXR589849:DXR589850 EHN589849:EHN589850 ERJ589849:ERJ589850 FBF589849:FBF589850 FLB589849:FLB589850 FUX589849:FUX589850 GET589849:GET589850 GOP589849:GOP589850 GYL589849:GYL589850 HIH589849:HIH589850 HSD589849:HSD589850 IBZ589849:IBZ589850 ILV589849:ILV589850 IVR589849:IVR589850 JFN589849:JFN589850 JPJ589849:JPJ589850 JZF589849:JZF589850 KJB589849:KJB589850 KSX589849:KSX589850 LCT589849:LCT589850 LMP589849:LMP589850 LWL589849:LWL589850 MGH589849:MGH589850 MQD589849:MQD589850 MZZ589849:MZZ589850 NJV589849:NJV589850 NTR589849:NTR589850 ODN589849:ODN589850 ONJ589849:ONJ589850 OXF589849:OXF589850 PHB589849:PHB589850 PQX589849:PQX589850 QAT589849:QAT589850 QKP589849:QKP589850 QUL589849:QUL589850 REH589849:REH589850 ROD589849:ROD589850 RXZ589849:RXZ589850 SHV589849:SHV589850 SRR589849:SRR589850 TBN589849:TBN589850 TLJ589849:TLJ589850 TVF589849:TVF589850 UFB589849:UFB589850 UOX589849:UOX589850 UYT589849:UYT589850 VIP589849:VIP589850 VSL589849:VSL589850 WCH589849:WCH589850 WMD589849:WMD589850 WVZ589849:WVZ589850 AB655385:AB655386 JN655385:JN655386 TJ655385:TJ655386 ADF655385:ADF655386 ANB655385:ANB655386 AWX655385:AWX655386 BGT655385:BGT655386 BQP655385:BQP655386 CAL655385:CAL655386 CKH655385:CKH655386 CUD655385:CUD655386 DDZ655385:DDZ655386 DNV655385:DNV655386 DXR655385:DXR655386 EHN655385:EHN655386 ERJ655385:ERJ655386 FBF655385:FBF655386 FLB655385:FLB655386 FUX655385:FUX655386 GET655385:GET655386 GOP655385:GOP655386 GYL655385:GYL655386 HIH655385:HIH655386 HSD655385:HSD655386 IBZ655385:IBZ655386 ILV655385:ILV655386 IVR655385:IVR655386 JFN655385:JFN655386 JPJ655385:JPJ655386 JZF655385:JZF655386 KJB655385:KJB655386 KSX655385:KSX655386 LCT655385:LCT655386 LMP655385:LMP655386 LWL655385:LWL655386 MGH655385:MGH655386 MQD655385:MQD655386 MZZ655385:MZZ655386 NJV655385:NJV655386 NTR655385:NTR655386 ODN655385:ODN655386 ONJ655385:ONJ655386 OXF655385:OXF655386 PHB655385:PHB655386 PQX655385:PQX655386 QAT655385:QAT655386 QKP655385:QKP655386 QUL655385:QUL655386 REH655385:REH655386 ROD655385:ROD655386 RXZ655385:RXZ655386 SHV655385:SHV655386 SRR655385:SRR655386 TBN655385:TBN655386 TLJ655385:TLJ655386 TVF655385:TVF655386 UFB655385:UFB655386 UOX655385:UOX655386 UYT655385:UYT655386 VIP655385:VIP655386 VSL655385:VSL655386 WCH655385:WCH655386 WMD655385:WMD655386 WVZ655385:WVZ655386 AB720921:AB720922 JN720921:JN720922 TJ720921:TJ720922 ADF720921:ADF720922 ANB720921:ANB720922 AWX720921:AWX720922 BGT720921:BGT720922 BQP720921:BQP720922 CAL720921:CAL720922 CKH720921:CKH720922 CUD720921:CUD720922 DDZ720921:DDZ720922 DNV720921:DNV720922 DXR720921:DXR720922 EHN720921:EHN720922 ERJ720921:ERJ720922 FBF720921:FBF720922 FLB720921:FLB720922 FUX720921:FUX720922 GET720921:GET720922 GOP720921:GOP720922 GYL720921:GYL720922 HIH720921:HIH720922 HSD720921:HSD720922 IBZ720921:IBZ720922 ILV720921:ILV720922 IVR720921:IVR720922 JFN720921:JFN720922 JPJ720921:JPJ720922 JZF720921:JZF720922 KJB720921:KJB720922 KSX720921:KSX720922 LCT720921:LCT720922 LMP720921:LMP720922 LWL720921:LWL720922 MGH720921:MGH720922 MQD720921:MQD720922 MZZ720921:MZZ720922 NJV720921:NJV720922 NTR720921:NTR720922 ODN720921:ODN720922 ONJ720921:ONJ720922 OXF720921:OXF720922 PHB720921:PHB720922 PQX720921:PQX720922 QAT720921:QAT720922 QKP720921:QKP720922 QUL720921:QUL720922 REH720921:REH720922 ROD720921:ROD720922 RXZ720921:RXZ720922 SHV720921:SHV720922 SRR720921:SRR720922 TBN720921:TBN720922 TLJ720921:TLJ720922 TVF720921:TVF720922 UFB720921:UFB720922 UOX720921:UOX720922 UYT720921:UYT720922 VIP720921:VIP720922 VSL720921:VSL720922 WCH720921:WCH720922 WMD720921:WMD720922 WVZ720921:WVZ720922 AB786457:AB786458 JN786457:JN786458 TJ786457:TJ786458 ADF786457:ADF786458 ANB786457:ANB786458 AWX786457:AWX786458 BGT786457:BGT786458 BQP786457:BQP786458 CAL786457:CAL786458 CKH786457:CKH786458 CUD786457:CUD786458 DDZ786457:DDZ786458 DNV786457:DNV786458 DXR786457:DXR786458 EHN786457:EHN786458 ERJ786457:ERJ786458 FBF786457:FBF786458 FLB786457:FLB786458 FUX786457:FUX786458 GET786457:GET786458 GOP786457:GOP786458 GYL786457:GYL786458 HIH786457:HIH786458 HSD786457:HSD786458 IBZ786457:IBZ786458 ILV786457:ILV786458 IVR786457:IVR786458 JFN786457:JFN786458 JPJ786457:JPJ786458 JZF786457:JZF786458 KJB786457:KJB786458 KSX786457:KSX786458 LCT786457:LCT786458 LMP786457:LMP786458 LWL786457:LWL786458 MGH786457:MGH786458 MQD786457:MQD786458 MZZ786457:MZZ786458 NJV786457:NJV786458 NTR786457:NTR786458 ODN786457:ODN786458 ONJ786457:ONJ786458 OXF786457:OXF786458 PHB786457:PHB786458 PQX786457:PQX786458 QAT786457:QAT786458 QKP786457:QKP786458 QUL786457:QUL786458 REH786457:REH786458 ROD786457:ROD786458 RXZ786457:RXZ786458 SHV786457:SHV786458 SRR786457:SRR786458 TBN786457:TBN786458 TLJ786457:TLJ786458 TVF786457:TVF786458 UFB786457:UFB786458 UOX786457:UOX786458 UYT786457:UYT786458 VIP786457:VIP786458 VSL786457:VSL786458 WCH786457:WCH786458 WMD786457:WMD786458 WVZ786457:WVZ786458 AB851993:AB851994 JN851993:JN851994 TJ851993:TJ851994 ADF851993:ADF851994 ANB851993:ANB851994 AWX851993:AWX851994 BGT851993:BGT851994 BQP851993:BQP851994 CAL851993:CAL851994 CKH851993:CKH851994 CUD851993:CUD851994 DDZ851993:DDZ851994 DNV851993:DNV851994 DXR851993:DXR851994 EHN851993:EHN851994 ERJ851993:ERJ851994 FBF851993:FBF851994 FLB851993:FLB851994 FUX851993:FUX851994 GET851993:GET851994 GOP851993:GOP851994 GYL851993:GYL851994 HIH851993:HIH851994 HSD851993:HSD851994 IBZ851993:IBZ851994 ILV851993:ILV851994 IVR851993:IVR851994 JFN851993:JFN851994 JPJ851993:JPJ851994 JZF851993:JZF851994 KJB851993:KJB851994 KSX851993:KSX851994 LCT851993:LCT851994 LMP851993:LMP851994 LWL851993:LWL851994 MGH851993:MGH851994 MQD851993:MQD851994 MZZ851993:MZZ851994 NJV851993:NJV851994 NTR851993:NTR851994 ODN851993:ODN851994 ONJ851993:ONJ851994 OXF851993:OXF851994 PHB851993:PHB851994 PQX851993:PQX851994 QAT851993:QAT851994 QKP851993:QKP851994 QUL851993:QUL851994 REH851993:REH851994 ROD851993:ROD851994 RXZ851993:RXZ851994 SHV851993:SHV851994 SRR851993:SRR851994 TBN851993:TBN851994 TLJ851993:TLJ851994 TVF851993:TVF851994 UFB851993:UFB851994 UOX851993:UOX851994 UYT851993:UYT851994 VIP851993:VIP851994 VSL851993:VSL851994 WCH851993:WCH851994 WMD851993:WMD851994 WVZ851993:WVZ851994 AB917529:AB917530 JN917529:JN917530 TJ917529:TJ917530 ADF917529:ADF917530 ANB917529:ANB917530 AWX917529:AWX917530 BGT917529:BGT917530 BQP917529:BQP917530 CAL917529:CAL917530 CKH917529:CKH917530 CUD917529:CUD917530 DDZ917529:DDZ917530 DNV917529:DNV917530 DXR917529:DXR917530 EHN917529:EHN917530 ERJ917529:ERJ917530 FBF917529:FBF917530 FLB917529:FLB917530 FUX917529:FUX917530 GET917529:GET917530 GOP917529:GOP917530 GYL917529:GYL917530 HIH917529:HIH917530 HSD917529:HSD917530 IBZ917529:IBZ917530 ILV917529:ILV917530 IVR917529:IVR917530 JFN917529:JFN917530 JPJ917529:JPJ917530 JZF917529:JZF917530 KJB917529:KJB917530 KSX917529:KSX917530 LCT917529:LCT917530 LMP917529:LMP917530 LWL917529:LWL917530 MGH917529:MGH917530 MQD917529:MQD917530 MZZ917529:MZZ917530 NJV917529:NJV917530 NTR917529:NTR917530 ODN917529:ODN917530 ONJ917529:ONJ917530 OXF917529:OXF917530 PHB917529:PHB917530 PQX917529:PQX917530 QAT917529:QAT917530 QKP917529:QKP917530 QUL917529:QUL917530 REH917529:REH917530 ROD917529:ROD917530 RXZ917529:RXZ917530 SHV917529:SHV917530 SRR917529:SRR917530 TBN917529:TBN917530 TLJ917529:TLJ917530 TVF917529:TVF917530 UFB917529:UFB917530 UOX917529:UOX917530 UYT917529:UYT917530 VIP917529:VIP917530 VSL917529:VSL917530 WCH917529:WCH917530 WMD917529:WMD917530 WVZ917529:WVZ917530 AB983065:AB983066 JN983065:JN983066 TJ983065:TJ983066 ADF983065:ADF983066 ANB983065:ANB983066 AWX983065:AWX983066 BGT983065:BGT983066 BQP983065:BQP983066 CAL983065:CAL983066 CKH983065:CKH983066 CUD983065:CUD983066 DDZ983065:DDZ983066 DNV983065:DNV983066 DXR983065:DXR983066 EHN983065:EHN983066 ERJ983065:ERJ983066 FBF983065:FBF983066 FLB983065:FLB983066 FUX983065:FUX983066 GET983065:GET983066 GOP983065:GOP983066 GYL983065:GYL983066 HIH983065:HIH983066 HSD983065:HSD983066 IBZ983065:IBZ983066 ILV983065:ILV983066 IVR983065:IVR983066 JFN983065:JFN983066 JPJ983065:JPJ983066 JZF983065:JZF983066 KJB983065:KJB983066 KSX983065:KSX983066 LCT983065:LCT983066 LMP983065:LMP983066 LWL983065:LWL983066 MGH983065:MGH983066 MQD983065:MQD983066 MZZ983065:MZZ983066 NJV983065:NJV983066 NTR983065:NTR983066 ODN983065:ODN983066 ONJ983065:ONJ983066 OXF983065:OXF983066 PHB983065:PHB983066 PQX983065:PQX983066 QAT983065:QAT983066 QKP983065:QKP983066 QUL983065:QUL983066 REH983065:REH983066 ROD983065:ROD983066 RXZ983065:RXZ983066 SHV983065:SHV983066 SRR983065:SRR983066 TBN983065:TBN983066 TLJ983065:TLJ983066 TVF983065:TVF983066 UFB983065:UFB983066 UOX983065:UOX983066 UYT983065:UYT983066 VIP983065:VIP983066 VSL983065:VSL983066 WCH983065:WCH983066 WMD983065:WMD983066 WVZ983065:WVZ983066 JZ27:JZ30 TV27:TV30 ADR27:ADR30 ANN27:ANN30 AXJ27:AXJ30 BHF27:BHF30 BRB27:BRB30 CAX27:CAX30 CKT27:CKT30 CUP27:CUP30 DEL27:DEL30 DOH27:DOH30 DYD27:DYD30 EHZ27:EHZ30 ERV27:ERV30 FBR27:FBR30 FLN27:FLN30 FVJ27:FVJ30 GFF27:GFF30 GPB27:GPB30 GYX27:GYX30 HIT27:HIT30 HSP27:HSP30 ICL27:ICL30 IMH27:IMH30 IWD27:IWD30 JFZ27:JFZ30 JPV27:JPV30 JZR27:JZR30 KJN27:KJN30 KTJ27:KTJ30 LDF27:LDF30 LNB27:LNB30 LWX27:LWX30 MGT27:MGT30 MQP27:MQP30 NAL27:NAL30 NKH27:NKH30 NUD27:NUD30 ODZ27:ODZ30 ONV27:ONV30 OXR27:OXR30 PHN27:PHN30 PRJ27:PRJ30 QBF27:QBF30 QLB27:QLB30 QUX27:QUX30 RET27:RET30 ROP27:ROP30 RYL27:RYL30 SIH27:SIH30 SSD27:SSD30 TBZ27:TBZ30 TLV27:TLV30 TVR27:TVR30 UFN27:UFN30 UPJ27:UPJ30 UZF27:UZF30 VJB27:VJB30 VSX27:VSX30 WCT27:WCT30 WMP27:WMP30 WWL27:WWL30 AB27:AB30 JX27:JX30 TT27:TT30 ADP27:ADP30 ANL27:ANL30 AXH27:AXH30 BHD27:BHD30 BQZ27:BQZ30 CAV27:CAV30 CKR27:CKR30 CUN27:CUN30 DEJ27:DEJ30 DOF27:DOF30 DYB27:DYB30 EHX27:EHX30 ERT27:ERT30 FBP27:FBP30 FLL27:FLL30 FVH27:FVH30 GFD27:GFD30 GOZ27:GOZ30 GYV27:GYV30 HIR27:HIR30 HSN27:HSN30 ICJ27:ICJ30 IMF27:IMF30 IWB27:IWB30 JFX27:JFX30 JPT27:JPT30 JZP27:JZP30 KJL27:KJL30 KTH27:KTH30 LDD27:LDD30 LMZ27:LMZ30 LWV27:LWV30 MGR27:MGR30 MQN27:MQN30 NAJ27:NAJ30 NKF27:NKF30 NUB27:NUB30 ODX27:ODX30 ONT27:ONT30 OXP27:OXP30 PHL27:PHL30 PRH27:PRH30 QBD27:QBD30 QKZ27:QKZ30 QUV27:QUV30 RER27:RER30 RON27:RON30 RYJ27:RYJ30 SIF27:SIF30 SSB27:SSB30 TBX27:TBX30 TLT27:TLT30 TVP27:TVP30 UFL27:UFL30 UPH27:UPH30 UZD27:UZD30 VIZ27:VIZ30 VSV27:VSV30 WCR27:WCR30 WMN27:WMN30 WWJ27:WWJ30 AD27:AD30"/>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61 IY65561 SU65561 ACQ65561 AMM65561 AWI65561 BGE65561 BQA65561 BZW65561 CJS65561 CTO65561 DDK65561 DNG65561 DXC65561 EGY65561 EQU65561 FAQ65561 FKM65561 FUI65561 GEE65561 GOA65561 GXW65561 HHS65561 HRO65561 IBK65561 ILG65561 IVC65561 JEY65561 JOU65561 JYQ65561 KIM65561 KSI65561 LCE65561 LMA65561 LVW65561 MFS65561 MPO65561 MZK65561 NJG65561 NTC65561 OCY65561 OMU65561 OWQ65561 PGM65561 PQI65561 QAE65561 QKA65561 QTW65561 RDS65561 RNO65561 RXK65561 SHG65561 SRC65561 TAY65561 TKU65561 TUQ65561 UEM65561 UOI65561 UYE65561 VIA65561 VRW65561 WBS65561 WLO65561 WVK65561 M131097 IY131097 SU131097 ACQ131097 AMM131097 AWI131097 BGE131097 BQA131097 BZW131097 CJS131097 CTO131097 DDK131097 DNG131097 DXC131097 EGY131097 EQU131097 FAQ131097 FKM131097 FUI131097 GEE131097 GOA131097 GXW131097 HHS131097 HRO131097 IBK131097 ILG131097 IVC131097 JEY131097 JOU131097 JYQ131097 KIM131097 KSI131097 LCE131097 LMA131097 LVW131097 MFS131097 MPO131097 MZK131097 NJG131097 NTC131097 OCY131097 OMU131097 OWQ131097 PGM131097 PQI131097 QAE131097 QKA131097 QTW131097 RDS131097 RNO131097 RXK131097 SHG131097 SRC131097 TAY131097 TKU131097 TUQ131097 UEM131097 UOI131097 UYE131097 VIA131097 VRW131097 WBS131097 WLO131097 WVK131097 M196633 IY196633 SU196633 ACQ196633 AMM196633 AWI196633 BGE196633 BQA196633 BZW196633 CJS196633 CTO196633 DDK196633 DNG196633 DXC196633 EGY196633 EQU196633 FAQ196633 FKM196633 FUI196633 GEE196633 GOA196633 GXW196633 HHS196633 HRO196633 IBK196633 ILG196633 IVC196633 JEY196633 JOU196633 JYQ196633 KIM196633 KSI196633 LCE196633 LMA196633 LVW196633 MFS196633 MPO196633 MZK196633 NJG196633 NTC196633 OCY196633 OMU196633 OWQ196633 PGM196633 PQI196633 QAE196633 QKA196633 QTW196633 RDS196633 RNO196633 RXK196633 SHG196633 SRC196633 TAY196633 TKU196633 TUQ196633 UEM196633 UOI196633 UYE196633 VIA196633 VRW196633 WBS196633 WLO196633 WVK196633 M262169 IY262169 SU262169 ACQ262169 AMM262169 AWI262169 BGE262169 BQA262169 BZW262169 CJS262169 CTO262169 DDK262169 DNG262169 DXC262169 EGY262169 EQU262169 FAQ262169 FKM262169 FUI262169 GEE262169 GOA262169 GXW262169 HHS262169 HRO262169 IBK262169 ILG262169 IVC262169 JEY262169 JOU262169 JYQ262169 KIM262169 KSI262169 LCE262169 LMA262169 LVW262169 MFS262169 MPO262169 MZK262169 NJG262169 NTC262169 OCY262169 OMU262169 OWQ262169 PGM262169 PQI262169 QAE262169 QKA262169 QTW262169 RDS262169 RNO262169 RXK262169 SHG262169 SRC262169 TAY262169 TKU262169 TUQ262169 UEM262169 UOI262169 UYE262169 VIA262169 VRW262169 WBS262169 WLO262169 WVK262169 M327705 IY327705 SU327705 ACQ327705 AMM327705 AWI327705 BGE327705 BQA327705 BZW327705 CJS327705 CTO327705 DDK327705 DNG327705 DXC327705 EGY327705 EQU327705 FAQ327705 FKM327705 FUI327705 GEE327705 GOA327705 GXW327705 HHS327705 HRO327705 IBK327705 ILG327705 IVC327705 JEY327705 JOU327705 JYQ327705 KIM327705 KSI327705 LCE327705 LMA327705 LVW327705 MFS327705 MPO327705 MZK327705 NJG327705 NTC327705 OCY327705 OMU327705 OWQ327705 PGM327705 PQI327705 QAE327705 QKA327705 QTW327705 RDS327705 RNO327705 RXK327705 SHG327705 SRC327705 TAY327705 TKU327705 TUQ327705 UEM327705 UOI327705 UYE327705 VIA327705 VRW327705 WBS327705 WLO327705 WVK327705 M393241 IY393241 SU393241 ACQ393241 AMM393241 AWI393241 BGE393241 BQA393241 BZW393241 CJS393241 CTO393241 DDK393241 DNG393241 DXC393241 EGY393241 EQU393241 FAQ393241 FKM393241 FUI393241 GEE393241 GOA393241 GXW393241 HHS393241 HRO393241 IBK393241 ILG393241 IVC393241 JEY393241 JOU393241 JYQ393241 KIM393241 KSI393241 LCE393241 LMA393241 LVW393241 MFS393241 MPO393241 MZK393241 NJG393241 NTC393241 OCY393241 OMU393241 OWQ393241 PGM393241 PQI393241 QAE393241 QKA393241 QTW393241 RDS393241 RNO393241 RXK393241 SHG393241 SRC393241 TAY393241 TKU393241 TUQ393241 UEM393241 UOI393241 UYE393241 VIA393241 VRW393241 WBS393241 WLO393241 WVK393241 M458777 IY458777 SU458777 ACQ458777 AMM458777 AWI458777 BGE458777 BQA458777 BZW458777 CJS458777 CTO458777 DDK458777 DNG458777 DXC458777 EGY458777 EQU458777 FAQ458777 FKM458777 FUI458777 GEE458777 GOA458777 GXW458777 HHS458777 HRO458777 IBK458777 ILG458777 IVC458777 JEY458777 JOU458777 JYQ458777 KIM458777 KSI458777 LCE458777 LMA458777 LVW458777 MFS458777 MPO458777 MZK458777 NJG458777 NTC458777 OCY458777 OMU458777 OWQ458777 PGM458777 PQI458777 QAE458777 QKA458777 QTW458777 RDS458777 RNO458777 RXK458777 SHG458777 SRC458777 TAY458777 TKU458777 TUQ458777 UEM458777 UOI458777 UYE458777 VIA458777 VRW458777 WBS458777 WLO458777 WVK458777 M524313 IY524313 SU524313 ACQ524313 AMM524313 AWI524313 BGE524313 BQA524313 BZW524313 CJS524313 CTO524313 DDK524313 DNG524313 DXC524313 EGY524313 EQU524313 FAQ524313 FKM524313 FUI524313 GEE524313 GOA524313 GXW524313 HHS524313 HRO524313 IBK524313 ILG524313 IVC524313 JEY524313 JOU524313 JYQ524313 KIM524313 KSI524313 LCE524313 LMA524313 LVW524313 MFS524313 MPO524313 MZK524313 NJG524313 NTC524313 OCY524313 OMU524313 OWQ524313 PGM524313 PQI524313 QAE524313 QKA524313 QTW524313 RDS524313 RNO524313 RXK524313 SHG524313 SRC524313 TAY524313 TKU524313 TUQ524313 UEM524313 UOI524313 UYE524313 VIA524313 VRW524313 WBS524313 WLO524313 WVK524313 M589849 IY589849 SU589849 ACQ589849 AMM589849 AWI589849 BGE589849 BQA589849 BZW589849 CJS589849 CTO589849 DDK589849 DNG589849 DXC589849 EGY589849 EQU589849 FAQ589849 FKM589849 FUI589849 GEE589849 GOA589849 GXW589849 HHS589849 HRO589849 IBK589849 ILG589849 IVC589849 JEY589849 JOU589849 JYQ589849 KIM589849 KSI589849 LCE589849 LMA589849 LVW589849 MFS589849 MPO589849 MZK589849 NJG589849 NTC589849 OCY589849 OMU589849 OWQ589849 PGM589849 PQI589849 QAE589849 QKA589849 QTW589849 RDS589849 RNO589849 RXK589849 SHG589849 SRC589849 TAY589849 TKU589849 TUQ589849 UEM589849 UOI589849 UYE589849 VIA589849 VRW589849 WBS589849 WLO589849 WVK589849 M655385 IY655385 SU655385 ACQ655385 AMM655385 AWI655385 BGE655385 BQA655385 BZW655385 CJS655385 CTO655385 DDK655385 DNG655385 DXC655385 EGY655385 EQU655385 FAQ655385 FKM655385 FUI655385 GEE655385 GOA655385 GXW655385 HHS655385 HRO655385 IBK655385 ILG655385 IVC655385 JEY655385 JOU655385 JYQ655385 KIM655385 KSI655385 LCE655385 LMA655385 LVW655385 MFS655385 MPO655385 MZK655385 NJG655385 NTC655385 OCY655385 OMU655385 OWQ655385 PGM655385 PQI655385 QAE655385 QKA655385 QTW655385 RDS655385 RNO655385 RXK655385 SHG655385 SRC655385 TAY655385 TKU655385 TUQ655385 UEM655385 UOI655385 UYE655385 VIA655385 VRW655385 WBS655385 WLO655385 WVK655385 M720921 IY720921 SU720921 ACQ720921 AMM720921 AWI720921 BGE720921 BQA720921 BZW720921 CJS720921 CTO720921 DDK720921 DNG720921 DXC720921 EGY720921 EQU720921 FAQ720921 FKM720921 FUI720921 GEE720921 GOA720921 GXW720921 HHS720921 HRO720921 IBK720921 ILG720921 IVC720921 JEY720921 JOU720921 JYQ720921 KIM720921 KSI720921 LCE720921 LMA720921 LVW720921 MFS720921 MPO720921 MZK720921 NJG720921 NTC720921 OCY720921 OMU720921 OWQ720921 PGM720921 PQI720921 QAE720921 QKA720921 QTW720921 RDS720921 RNO720921 RXK720921 SHG720921 SRC720921 TAY720921 TKU720921 TUQ720921 UEM720921 UOI720921 UYE720921 VIA720921 VRW720921 WBS720921 WLO720921 WVK720921 M786457 IY786457 SU786457 ACQ786457 AMM786457 AWI786457 BGE786457 BQA786457 BZW786457 CJS786457 CTO786457 DDK786457 DNG786457 DXC786457 EGY786457 EQU786457 FAQ786457 FKM786457 FUI786457 GEE786457 GOA786457 GXW786457 HHS786457 HRO786457 IBK786457 ILG786457 IVC786457 JEY786457 JOU786457 JYQ786457 KIM786457 KSI786457 LCE786457 LMA786457 LVW786457 MFS786457 MPO786457 MZK786457 NJG786457 NTC786457 OCY786457 OMU786457 OWQ786457 PGM786457 PQI786457 QAE786457 QKA786457 QTW786457 RDS786457 RNO786457 RXK786457 SHG786457 SRC786457 TAY786457 TKU786457 TUQ786457 UEM786457 UOI786457 UYE786457 VIA786457 VRW786457 WBS786457 WLO786457 WVK786457 M851993 IY851993 SU851993 ACQ851993 AMM851993 AWI851993 BGE851993 BQA851993 BZW851993 CJS851993 CTO851993 DDK851993 DNG851993 DXC851993 EGY851993 EQU851993 FAQ851993 FKM851993 FUI851993 GEE851993 GOA851993 GXW851993 HHS851993 HRO851993 IBK851993 ILG851993 IVC851993 JEY851993 JOU851993 JYQ851993 KIM851993 KSI851993 LCE851993 LMA851993 LVW851993 MFS851993 MPO851993 MZK851993 NJG851993 NTC851993 OCY851993 OMU851993 OWQ851993 PGM851993 PQI851993 QAE851993 QKA851993 QTW851993 RDS851993 RNO851993 RXK851993 SHG851993 SRC851993 TAY851993 TKU851993 TUQ851993 UEM851993 UOI851993 UYE851993 VIA851993 VRW851993 WBS851993 WLO851993 WVK851993 M917529 IY917529 SU917529 ACQ917529 AMM917529 AWI917529 BGE917529 BQA917529 BZW917529 CJS917529 CTO917529 DDK917529 DNG917529 DXC917529 EGY917529 EQU917529 FAQ917529 FKM917529 FUI917529 GEE917529 GOA917529 GXW917529 HHS917529 HRO917529 IBK917529 ILG917529 IVC917529 JEY917529 JOU917529 JYQ917529 KIM917529 KSI917529 LCE917529 LMA917529 LVW917529 MFS917529 MPO917529 MZK917529 NJG917529 NTC917529 OCY917529 OMU917529 OWQ917529 PGM917529 PQI917529 QAE917529 QKA917529 QTW917529 RDS917529 RNO917529 RXK917529 SHG917529 SRC917529 TAY917529 TKU917529 TUQ917529 UEM917529 UOI917529 UYE917529 VIA917529 VRW917529 WBS917529 WLO917529 WVK917529 M983065 IY983065 SU983065 ACQ983065 AMM983065 AWI983065 BGE983065 BQA983065 BZW983065 CJS983065 CTO983065 DDK983065 DNG983065 DXC983065 EGY983065 EQU983065 FAQ983065 FKM983065 FUI983065 GEE983065 GOA983065 GXW983065 HHS983065 HRO983065 IBK983065 ILG983065 IVC983065 JEY983065 JOU983065 JYQ983065 KIM983065 KSI983065 LCE983065 LMA983065 LVW983065 MFS983065 MPO983065 MZK983065 NJG983065 NTC983065 OCY983065 OMU983065 OWQ983065 PGM983065 PQI983065 QAE983065 QKA983065 QTW983065 RDS983065 RNO983065 RXK983065 SHG983065 SRC983065 TAY983065 TKU983065 TUQ983065 UEM983065 UOI983065 UYE983065 VIA983065 VRW983065 WBS983065 WLO983065 WVK983065 M2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WVU27 M29 JI29 TE29 ADA29 AMW29 AWS29 BGO29 BQK29 CAG29 CKC29 CTY29 DDU29 DNQ29 DXM29 EHI29 ERE29 FBA29 FKW29 FUS29 GEO29 GOK29 GYG29 HIC29 HRY29 IBU29 ILQ29 IVM29 JFI29 JPE29 JZA29 KIW29 KSS29 LCO29 LMK29 LWG29 MGC29 MPY29 MZU29 NJQ29 NTM29 ODI29 ONE29 OXA29 PGW29 PQS29 QAO29 QKK29 QUG29 REC29 RNY29 RXU29 SHQ29 SRM29 TBI29 TLE29 TVA29 UEW29 UOS29 UYO29 VIK29 VSG29 WCC29 WLY29 WVU29">
      <formula1>900</formula1>
    </dataValidation>
    <dataValidation allowBlank="1" promptTitle="checkPeriodRange" sqref="WVY983066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2 JM65562 TI65562 ADE65562 ANA65562 AWW65562 BGS65562 BQO65562 CAK65562 CKG65562 CUC65562 DDY65562 DNU65562 DXQ65562 EHM65562 ERI65562 FBE65562 FLA65562 FUW65562 GES65562 GOO65562 GYK65562 HIG65562 HSC65562 IBY65562 ILU65562 IVQ65562 JFM65562 JPI65562 JZE65562 KJA65562 KSW65562 LCS65562 LMO65562 LWK65562 MGG65562 MQC65562 MZY65562 NJU65562 NTQ65562 ODM65562 ONI65562 OXE65562 PHA65562 PQW65562 QAS65562 QKO65562 QUK65562 REG65562 ROC65562 RXY65562 SHU65562 SRQ65562 TBM65562 TLI65562 TVE65562 UFA65562 UOW65562 UYS65562 VIO65562 VSK65562 WCG65562 WMC65562 WVY65562 AA131098 JM131098 TI131098 ADE131098 ANA131098 AWW131098 BGS131098 BQO131098 CAK131098 CKG131098 CUC131098 DDY131098 DNU131098 DXQ131098 EHM131098 ERI131098 FBE131098 FLA131098 FUW131098 GES131098 GOO131098 GYK131098 HIG131098 HSC131098 IBY131098 ILU131098 IVQ131098 JFM131098 JPI131098 JZE131098 KJA131098 KSW131098 LCS131098 LMO131098 LWK131098 MGG131098 MQC131098 MZY131098 NJU131098 NTQ131098 ODM131098 ONI131098 OXE131098 PHA131098 PQW131098 QAS131098 QKO131098 QUK131098 REG131098 ROC131098 RXY131098 SHU131098 SRQ131098 TBM131098 TLI131098 TVE131098 UFA131098 UOW131098 UYS131098 VIO131098 VSK131098 WCG131098 WMC131098 WVY131098 AA196634 JM196634 TI196634 ADE196634 ANA196634 AWW196634 BGS196634 BQO196634 CAK196634 CKG196634 CUC196634 DDY196634 DNU196634 DXQ196634 EHM196634 ERI196634 FBE196634 FLA196634 FUW196634 GES196634 GOO196634 GYK196634 HIG196634 HSC196634 IBY196634 ILU196634 IVQ196634 JFM196634 JPI196634 JZE196634 KJA196634 KSW196634 LCS196634 LMO196634 LWK196634 MGG196634 MQC196634 MZY196634 NJU196634 NTQ196634 ODM196634 ONI196634 OXE196634 PHA196634 PQW196634 QAS196634 QKO196634 QUK196634 REG196634 ROC196634 RXY196634 SHU196634 SRQ196634 TBM196634 TLI196634 TVE196634 UFA196634 UOW196634 UYS196634 VIO196634 VSK196634 WCG196634 WMC196634 WVY196634 AA262170 JM262170 TI262170 ADE262170 ANA262170 AWW262170 BGS262170 BQO262170 CAK262170 CKG262170 CUC262170 DDY262170 DNU262170 DXQ262170 EHM262170 ERI262170 FBE262170 FLA262170 FUW262170 GES262170 GOO262170 GYK262170 HIG262170 HSC262170 IBY262170 ILU262170 IVQ262170 JFM262170 JPI262170 JZE262170 KJA262170 KSW262170 LCS262170 LMO262170 LWK262170 MGG262170 MQC262170 MZY262170 NJU262170 NTQ262170 ODM262170 ONI262170 OXE262170 PHA262170 PQW262170 QAS262170 QKO262170 QUK262170 REG262170 ROC262170 RXY262170 SHU262170 SRQ262170 TBM262170 TLI262170 TVE262170 UFA262170 UOW262170 UYS262170 VIO262170 VSK262170 WCG262170 WMC262170 WVY262170 AA327706 JM327706 TI327706 ADE327706 ANA327706 AWW327706 BGS327706 BQO327706 CAK327706 CKG327706 CUC327706 DDY327706 DNU327706 DXQ327706 EHM327706 ERI327706 FBE327706 FLA327706 FUW327706 GES327706 GOO327706 GYK327706 HIG327706 HSC327706 IBY327706 ILU327706 IVQ327706 JFM327706 JPI327706 JZE327706 KJA327706 KSW327706 LCS327706 LMO327706 LWK327706 MGG327706 MQC327706 MZY327706 NJU327706 NTQ327706 ODM327706 ONI327706 OXE327706 PHA327706 PQW327706 QAS327706 QKO327706 QUK327706 REG327706 ROC327706 RXY327706 SHU327706 SRQ327706 TBM327706 TLI327706 TVE327706 UFA327706 UOW327706 UYS327706 VIO327706 VSK327706 WCG327706 WMC327706 WVY327706 AA393242 JM393242 TI393242 ADE393242 ANA393242 AWW393242 BGS393242 BQO393242 CAK393242 CKG393242 CUC393242 DDY393242 DNU393242 DXQ393242 EHM393242 ERI393242 FBE393242 FLA393242 FUW393242 GES393242 GOO393242 GYK393242 HIG393242 HSC393242 IBY393242 ILU393242 IVQ393242 JFM393242 JPI393242 JZE393242 KJA393242 KSW393242 LCS393242 LMO393242 LWK393242 MGG393242 MQC393242 MZY393242 NJU393242 NTQ393242 ODM393242 ONI393242 OXE393242 PHA393242 PQW393242 QAS393242 QKO393242 QUK393242 REG393242 ROC393242 RXY393242 SHU393242 SRQ393242 TBM393242 TLI393242 TVE393242 UFA393242 UOW393242 UYS393242 VIO393242 VSK393242 WCG393242 WMC393242 WVY393242 AA458778 JM458778 TI458778 ADE458778 ANA458778 AWW458778 BGS458778 BQO458778 CAK458778 CKG458778 CUC458778 DDY458778 DNU458778 DXQ458778 EHM458778 ERI458778 FBE458778 FLA458778 FUW458778 GES458778 GOO458778 GYK458778 HIG458778 HSC458778 IBY458778 ILU458778 IVQ458778 JFM458778 JPI458778 JZE458778 KJA458778 KSW458778 LCS458778 LMO458778 LWK458778 MGG458778 MQC458778 MZY458778 NJU458778 NTQ458778 ODM458778 ONI458778 OXE458778 PHA458778 PQW458778 QAS458778 QKO458778 QUK458778 REG458778 ROC458778 RXY458778 SHU458778 SRQ458778 TBM458778 TLI458778 TVE458778 UFA458778 UOW458778 UYS458778 VIO458778 VSK458778 WCG458778 WMC458778 WVY458778 AA524314 JM524314 TI524314 ADE524314 ANA524314 AWW524314 BGS524314 BQO524314 CAK524314 CKG524314 CUC524314 DDY524314 DNU524314 DXQ524314 EHM524314 ERI524314 FBE524314 FLA524314 FUW524314 GES524314 GOO524314 GYK524314 HIG524314 HSC524314 IBY524314 ILU524314 IVQ524314 JFM524314 JPI524314 JZE524314 KJA524314 KSW524314 LCS524314 LMO524314 LWK524314 MGG524314 MQC524314 MZY524314 NJU524314 NTQ524314 ODM524314 ONI524314 OXE524314 PHA524314 PQW524314 QAS524314 QKO524314 QUK524314 REG524314 ROC524314 RXY524314 SHU524314 SRQ524314 TBM524314 TLI524314 TVE524314 UFA524314 UOW524314 UYS524314 VIO524314 VSK524314 WCG524314 WMC524314 WVY524314 AA589850 JM589850 TI589850 ADE589850 ANA589850 AWW589850 BGS589850 BQO589850 CAK589850 CKG589850 CUC589850 DDY589850 DNU589850 DXQ589850 EHM589850 ERI589850 FBE589850 FLA589850 FUW589850 GES589850 GOO589850 GYK589850 HIG589850 HSC589850 IBY589850 ILU589850 IVQ589850 JFM589850 JPI589850 JZE589850 KJA589850 KSW589850 LCS589850 LMO589850 LWK589850 MGG589850 MQC589850 MZY589850 NJU589850 NTQ589850 ODM589850 ONI589850 OXE589850 PHA589850 PQW589850 QAS589850 QKO589850 QUK589850 REG589850 ROC589850 RXY589850 SHU589850 SRQ589850 TBM589850 TLI589850 TVE589850 UFA589850 UOW589850 UYS589850 VIO589850 VSK589850 WCG589850 WMC589850 WVY589850 AA655386 JM655386 TI655386 ADE655386 ANA655386 AWW655386 BGS655386 BQO655386 CAK655386 CKG655386 CUC655386 DDY655386 DNU655386 DXQ655386 EHM655386 ERI655386 FBE655386 FLA655386 FUW655386 GES655386 GOO655386 GYK655386 HIG655386 HSC655386 IBY655386 ILU655386 IVQ655386 JFM655386 JPI655386 JZE655386 KJA655386 KSW655386 LCS655386 LMO655386 LWK655386 MGG655386 MQC655386 MZY655386 NJU655386 NTQ655386 ODM655386 ONI655386 OXE655386 PHA655386 PQW655386 QAS655386 QKO655386 QUK655386 REG655386 ROC655386 RXY655386 SHU655386 SRQ655386 TBM655386 TLI655386 TVE655386 UFA655386 UOW655386 UYS655386 VIO655386 VSK655386 WCG655386 WMC655386 WVY655386 AA720922 JM720922 TI720922 ADE720922 ANA720922 AWW720922 BGS720922 BQO720922 CAK720922 CKG720922 CUC720922 DDY720922 DNU720922 DXQ720922 EHM720922 ERI720922 FBE720922 FLA720922 FUW720922 GES720922 GOO720922 GYK720922 HIG720922 HSC720922 IBY720922 ILU720922 IVQ720922 JFM720922 JPI720922 JZE720922 KJA720922 KSW720922 LCS720922 LMO720922 LWK720922 MGG720922 MQC720922 MZY720922 NJU720922 NTQ720922 ODM720922 ONI720922 OXE720922 PHA720922 PQW720922 QAS720922 QKO720922 QUK720922 REG720922 ROC720922 RXY720922 SHU720922 SRQ720922 TBM720922 TLI720922 TVE720922 UFA720922 UOW720922 UYS720922 VIO720922 VSK720922 WCG720922 WMC720922 WVY720922 AA786458 JM786458 TI786458 ADE786458 ANA786458 AWW786458 BGS786458 BQO786458 CAK786458 CKG786458 CUC786458 DDY786458 DNU786458 DXQ786458 EHM786458 ERI786458 FBE786458 FLA786458 FUW786458 GES786458 GOO786458 GYK786458 HIG786458 HSC786458 IBY786458 ILU786458 IVQ786458 JFM786458 JPI786458 JZE786458 KJA786458 KSW786458 LCS786458 LMO786458 LWK786458 MGG786458 MQC786458 MZY786458 NJU786458 NTQ786458 ODM786458 ONI786458 OXE786458 PHA786458 PQW786458 QAS786458 QKO786458 QUK786458 REG786458 ROC786458 RXY786458 SHU786458 SRQ786458 TBM786458 TLI786458 TVE786458 UFA786458 UOW786458 UYS786458 VIO786458 VSK786458 WCG786458 WMC786458 WVY786458 AA851994 JM851994 TI851994 ADE851994 ANA851994 AWW851994 BGS851994 BQO851994 CAK851994 CKG851994 CUC851994 DDY851994 DNU851994 DXQ851994 EHM851994 ERI851994 FBE851994 FLA851994 FUW851994 GES851994 GOO851994 GYK851994 HIG851994 HSC851994 IBY851994 ILU851994 IVQ851994 JFM851994 JPI851994 JZE851994 KJA851994 KSW851994 LCS851994 LMO851994 LWK851994 MGG851994 MQC851994 MZY851994 NJU851994 NTQ851994 ODM851994 ONI851994 OXE851994 PHA851994 PQW851994 QAS851994 QKO851994 QUK851994 REG851994 ROC851994 RXY851994 SHU851994 SRQ851994 TBM851994 TLI851994 TVE851994 UFA851994 UOW851994 UYS851994 VIO851994 VSK851994 WCG851994 WMC851994 WVY851994 AA917530 JM917530 TI917530 ADE917530 ANA917530 AWW917530 BGS917530 BQO917530 CAK917530 CKG917530 CUC917530 DDY917530 DNU917530 DXQ917530 EHM917530 ERI917530 FBE917530 FLA917530 FUW917530 GES917530 GOO917530 GYK917530 HIG917530 HSC917530 IBY917530 ILU917530 IVQ917530 JFM917530 JPI917530 JZE917530 KJA917530 KSW917530 LCS917530 LMO917530 LWK917530 MGG917530 MQC917530 MZY917530 NJU917530 NTQ917530 ODM917530 ONI917530 OXE917530 PHA917530 PQW917530 QAS917530 QKO917530 QUK917530 REG917530 ROC917530 RXY917530 SHU917530 SRQ917530 TBM917530 TLI917530 TVE917530 UFA917530 UOW917530 UYS917530 VIO917530 VSK917530 WCG917530 WMC917530 WVY917530 AA983066 JM983066 TI983066 ADE983066 ANA983066 AWW983066 BGS983066 BQO983066 CAK983066 CKG983066 CUC983066 DDY983066 DNU983066 DXQ983066 EHM983066 ERI983066 FBE983066 FLA983066 FUW983066 GES983066 GOO983066 GYK983066 HIG983066 HSC983066 IBY983066 ILU983066 IVQ983066 JFM983066 JPI983066 JZE983066 KJA983066 KSW983066 LCS983066 LMO983066 LWK983066 MGG983066 MQC983066 MZY983066 NJU983066 NTQ983066 ODM983066 ONI983066 OXE983066 PHA983066 PQW983066 QAS983066 QKO983066 QUK983066 REG983066 ROC983066 RXY983066 SHU983066 SRQ983066 TBM983066 TLI983066 TVE983066 UFA983066 UOW983066 UYS983066 VIO983066 VSK983066 WCG983066 WMC983066 TS28 ADO28 ANK28 AXG28 BHC28 BQY28 CAU28 CKQ28 CUM28 DEI28 DOE28 DYA28 EHW28 ERS28 FBO28 FLK28 FVG28 GFC28 GOY28 GYU28 HIQ28 HSM28 ICI28 IME28 IWA28 JFW28 JPS28 JZO28 KJK28 KTG28 LDC28 LMY28 LWU28 MGQ28 MQM28 NAI28 NKE28 NUA28 ODW28 ONS28 OXO28 PHK28 PRG28 QBC28 QKY28 QUU28 REQ28 ROM28 RYI28 SIE28 SSA28 TBW28 TLS28 TVO28 UFK28 UPG28 UZC28 VIY28 VSU28 WCQ28 WMM28 WWI28 JW28 JW30 TS30 ADO30 ANK30 AXG30 BHC30 BQY30 CAU30 CKQ30 CUM30 DEI30 DOE30 DYA30 EHW30 ERS30 FBO30 FLK30 FVG30 GFC30 GOY30 GYU30 HIQ30 HSM30 ICI30 IME30 IWA30 JFW30 JPS30 JZO30 KJK30 KTG30 LDC30 LMY30 LWU30 MGQ30 MQM30 NAI30 NKE30 NUA30 ODW30 ONS30 OXO30 PHK30 PRG30 QBC30 QKY30 QUU30 REQ30 ROM30 RYI30 SIE30 SSA30 TBW30 TLS30 TVO30 UFK30 UPG30 UZC30 VIY30 VSU30 WCQ30 WMM30 WWI30"/>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61:AA65561 JL65561:JM65561 TH65561:TI65561 ADD65561:ADE65561 AMZ65561:ANA65561 AWV65561:AWW65561 BGR65561:BGS65561 BQN65561:BQO65561 CAJ65561:CAK65561 CKF65561:CKG65561 CUB65561:CUC65561 DDX65561:DDY65561 DNT65561:DNU65561 DXP65561:DXQ65561 EHL65561:EHM65561 ERH65561:ERI65561 FBD65561:FBE65561 FKZ65561:FLA65561 FUV65561:FUW65561 GER65561:GES65561 GON65561:GOO65561 GYJ65561:GYK65561 HIF65561:HIG65561 HSB65561:HSC65561 IBX65561:IBY65561 ILT65561:ILU65561 IVP65561:IVQ65561 JFL65561:JFM65561 JPH65561:JPI65561 JZD65561:JZE65561 KIZ65561:KJA65561 KSV65561:KSW65561 LCR65561:LCS65561 LMN65561:LMO65561 LWJ65561:LWK65561 MGF65561:MGG65561 MQB65561:MQC65561 MZX65561:MZY65561 NJT65561:NJU65561 NTP65561:NTQ65561 ODL65561:ODM65561 ONH65561:ONI65561 OXD65561:OXE65561 PGZ65561:PHA65561 PQV65561:PQW65561 QAR65561:QAS65561 QKN65561:QKO65561 QUJ65561:QUK65561 REF65561:REG65561 ROB65561:ROC65561 RXX65561:RXY65561 SHT65561:SHU65561 SRP65561:SRQ65561 TBL65561:TBM65561 TLH65561:TLI65561 TVD65561:TVE65561 UEZ65561:UFA65561 UOV65561:UOW65561 UYR65561:UYS65561 VIN65561:VIO65561 VSJ65561:VSK65561 WCF65561:WCG65561 WMB65561:WMC65561 WVX65561:WVY65561 Z131097:AA131097 JL131097:JM131097 TH131097:TI131097 ADD131097:ADE131097 AMZ131097:ANA131097 AWV131097:AWW131097 BGR131097:BGS131097 BQN131097:BQO131097 CAJ131097:CAK131097 CKF131097:CKG131097 CUB131097:CUC131097 DDX131097:DDY131097 DNT131097:DNU131097 DXP131097:DXQ131097 EHL131097:EHM131097 ERH131097:ERI131097 FBD131097:FBE131097 FKZ131097:FLA131097 FUV131097:FUW131097 GER131097:GES131097 GON131097:GOO131097 GYJ131097:GYK131097 HIF131097:HIG131097 HSB131097:HSC131097 IBX131097:IBY131097 ILT131097:ILU131097 IVP131097:IVQ131097 JFL131097:JFM131097 JPH131097:JPI131097 JZD131097:JZE131097 KIZ131097:KJA131097 KSV131097:KSW131097 LCR131097:LCS131097 LMN131097:LMO131097 LWJ131097:LWK131097 MGF131097:MGG131097 MQB131097:MQC131097 MZX131097:MZY131097 NJT131097:NJU131097 NTP131097:NTQ131097 ODL131097:ODM131097 ONH131097:ONI131097 OXD131097:OXE131097 PGZ131097:PHA131097 PQV131097:PQW131097 QAR131097:QAS131097 QKN131097:QKO131097 QUJ131097:QUK131097 REF131097:REG131097 ROB131097:ROC131097 RXX131097:RXY131097 SHT131097:SHU131097 SRP131097:SRQ131097 TBL131097:TBM131097 TLH131097:TLI131097 TVD131097:TVE131097 UEZ131097:UFA131097 UOV131097:UOW131097 UYR131097:UYS131097 VIN131097:VIO131097 VSJ131097:VSK131097 WCF131097:WCG131097 WMB131097:WMC131097 WVX131097:WVY131097 Z196633:AA196633 JL196633:JM196633 TH196633:TI196633 ADD196633:ADE196633 AMZ196633:ANA196633 AWV196633:AWW196633 BGR196633:BGS196633 BQN196633:BQO196633 CAJ196633:CAK196633 CKF196633:CKG196633 CUB196633:CUC196633 DDX196633:DDY196633 DNT196633:DNU196633 DXP196633:DXQ196633 EHL196633:EHM196633 ERH196633:ERI196633 FBD196633:FBE196633 FKZ196633:FLA196633 FUV196633:FUW196633 GER196633:GES196633 GON196633:GOO196633 GYJ196633:GYK196633 HIF196633:HIG196633 HSB196633:HSC196633 IBX196633:IBY196633 ILT196633:ILU196633 IVP196633:IVQ196633 JFL196633:JFM196633 JPH196633:JPI196633 JZD196633:JZE196633 KIZ196633:KJA196633 KSV196633:KSW196633 LCR196633:LCS196633 LMN196633:LMO196633 LWJ196633:LWK196633 MGF196633:MGG196633 MQB196633:MQC196633 MZX196633:MZY196633 NJT196633:NJU196633 NTP196633:NTQ196633 ODL196633:ODM196633 ONH196633:ONI196633 OXD196633:OXE196633 PGZ196633:PHA196633 PQV196633:PQW196633 QAR196633:QAS196633 QKN196633:QKO196633 QUJ196633:QUK196633 REF196633:REG196633 ROB196633:ROC196633 RXX196633:RXY196633 SHT196633:SHU196633 SRP196633:SRQ196633 TBL196633:TBM196633 TLH196633:TLI196633 TVD196633:TVE196633 UEZ196633:UFA196633 UOV196633:UOW196633 UYR196633:UYS196633 VIN196633:VIO196633 VSJ196633:VSK196633 WCF196633:WCG196633 WMB196633:WMC196633 WVX196633:WVY196633 Z262169:AA262169 JL262169:JM262169 TH262169:TI262169 ADD262169:ADE262169 AMZ262169:ANA262169 AWV262169:AWW262169 BGR262169:BGS262169 BQN262169:BQO262169 CAJ262169:CAK262169 CKF262169:CKG262169 CUB262169:CUC262169 DDX262169:DDY262169 DNT262169:DNU262169 DXP262169:DXQ262169 EHL262169:EHM262169 ERH262169:ERI262169 FBD262169:FBE262169 FKZ262169:FLA262169 FUV262169:FUW262169 GER262169:GES262169 GON262169:GOO262169 GYJ262169:GYK262169 HIF262169:HIG262169 HSB262169:HSC262169 IBX262169:IBY262169 ILT262169:ILU262169 IVP262169:IVQ262169 JFL262169:JFM262169 JPH262169:JPI262169 JZD262169:JZE262169 KIZ262169:KJA262169 KSV262169:KSW262169 LCR262169:LCS262169 LMN262169:LMO262169 LWJ262169:LWK262169 MGF262169:MGG262169 MQB262169:MQC262169 MZX262169:MZY262169 NJT262169:NJU262169 NTP262169:NTQ262169 ODL262169:ODM262169 ONH262169:ONI262169 OXD262169:OXE262169 PGZ262169:PHA262169 PQV262169:PQW262169 QAR262169:QAS262169 QKN262169:QKO262169 QUJ262169:QUK262169 REF262169:REG262169 ROB262169:ROC262169 RXX262169:RXY262169 SHT262169:SHU262169 SRP262169:SRQ262169 TBL262169:TBM262169 TLH262169:TLI262169 TVD262169:TVE262169 UEZ262169:UFA262169 UOV262169:UOW262169 UYR262169:UYS262169 VIN262169:VIO262169 VSJ262169:VSK262169 WCF262169:WCG262169 WMB262169:WMC262169 WVX262169:WVY262169 Z327705:AA327705 JL327705:JM327705 TH327705:TI327705 ADD327705:ADE327705 AMZ327705:ANA327705 AWV327705:AWW327705 BGR327705:BGS327705 BQN327705:BQO327705 CAJ327705:CAK327705 CKF327705:CKG327705 CUB327705:CUC327705 DDX327705:DDY327705 DNT327705:DNU327705 DXP327705:DXQ327705 EHL327705:EHM327705 ERH327705:ERI327705 FBD327705:FBE327705 FKZ327705:FLA327705 FUV327705:FUW327705 GER327705:GES327705 GON327705:GOO327705 GYJ327705:GYK327705 HIF327705:HIG327705 HSB327705:HSC327705 IBX327705:IBY327705 ILT327705:ILU327705 IVP327705:IVQ327705 JFL327705:JFM327705 JPH327705:JPI327705 JZD327705:JZE327705 KIZ327705:KJA327705 KSV327705:KSW327705 LCR327705:LCS327705 LMN327705:LMO327705 LWJ327705:LWK327705 MGF327705:MGG327705 MQB327705:MQC327705 MZX327705:MZY327705 NJT327705:NJU327705 NTP327705:NTQ327705 ODL327705:ODM327705 ONH327705:ONI327705 OXD327705:OXE327705 PGZ327705:PHA327705 PQV327705:PQW327705 QAR327705:QAS327705 QKN327705:QKO327705 QUJ327705:QUK327705 REF327705:REG327705 ROB327705:ROC327705 RXX327705:RXY327705 SHT327705:SHU327705 SRP327705:SRQ327705 TBL327705:TBM327705 TLH327705:TLI327705 TVD327705:TVE327705 UEZ327705:UFA327705 UOV327705:UOW327705 UYR327705:UYS327705 VIN327705:VIO327705 VSJ327705:VSK327705 WCF327705:WCG327705 WMB327705:WMC327705 WVX327705:WVY327705 Z393241:AA393241 JL393241:JM393241 TH393241:TI393241 ADD393241:ADE393241 AMZ393241:ANA393241 AWV393241:AWW393241 BGR393241:BGS393241 BQN393241:BQO393241 CAJ393241:CAK393241 CKF393241:CKG393241 CUB393241:CUC393241 DDX393241:DDY393241 DNT393241:DNU393241 DXP393241:DXQ393241 EHL393241:EHM393241 ERH393241:ERI393241 FBD393241:FBE393241 FKZ393241:FLA393241 FUV393241:FUW393241 GER393241:GES393241 GON393241:GOO393241 GYJ393241:GYK393241 HIF393241:HIG393241 HSB393241:HSC393241 IBX393241:IBY393241 ILT393241:ILU393241 IVP393241:IVQ393241 JFL393241:JFM393241 JPH393241:JPI393241 JZD393241:JZE393241 KIZ393241:KJA393241 KSV393241:KSW393241 LCR393241:LCS393241 LMN393241:LMO393241 LWJ393241:LWK393241 MGF393241:MGG393241 MQB393241:MQC393241 MZX393241:MZY393241 NJT393241:NJU393241 NTP393241:NTQ393241 ODL393241:ODM393241 ONH393241:ONI393241 OXD393241:OXE393241 PGZ393241:PHA393241 PQV393241:PQW393241 QAR393241:QAS393241 QKN393241:QKO393241 QUJ393241:QUK393241 REF393241:REG393241 ROB393241:ROC393241 RXX393241:RXY393241 SHT393241:SHU393241 SRP393241:SRQ393241 TBL393241:TBM393241 TLH393241:TLI393241 TVD393241:TVE393241 UEZ393241:UFA393241 UOV393241:UOW393241 UYR393241:UYS393241 VIN393241:VIO393241 VSJ393241:VSK393241 WCF393241:WCG393241 WMB393241:WMC393241 WVX393241:WVY393241 Z458777:AA458777 JL458777:JM458777 TH458777:TI458777 ADD458777:ADE458777 AMZ458777:ANA458777 AWV458777:AWW458777 BGR458777:BGS458777 BQN458777:BQO458777 CAJ458777:CAK458777 CKF458777:CKG458777 CUB458777:CUC458777 DDX458777:DDY458777 DNT458777:DNU458777 DXP458777:DXQ458777 EHL458777:EHM458777 ERH458777:ERI458777 FBD458777:FBE458777 FKZ458777:FLA458777 FUV458777:FUW458777 GER458777:GES458777 GON458777:GOO458777 GYJ458777:GYK458777 HIF458777:HIG458777 HSB458777:HSC458777 IBX458777:IBY458777 ILT458777:ILU458777 IVP458777:IVQ458777 JFL458777:JFM458777 JPH458777:JPI458777 JZD458777:JZE458777 KIZ458777:KJA458777 KSV458777:KSW458777 LCR458777:LCS458777 LMN458777:LMO458777 LWJ458777:LWK458777 MGF458777:MGG458777 MQB458777:MQC458777 MZX458777:MZY458777 NJT458777:NJU458777 NTP458777:NTQ458777 ODL458777:ODM458777 ONH458777:ONI458777 OXD458777:OXE458777 PGZ458777:PHA458777 PQV458777:PQW458777 QAR458777:QAS458777 QKN458777:QKO458777 QUJ458777:QUK458777 REF458777:REG458777 ROB458777:ROC458777 RXX458777:RXY458777 SHT458777:SHU458777 SRP458777:SRQ458777 TBL458777:TBM458777 TLH458777:TLI458777 TVD458777:TVE458777 UEZ458777:UFA458777 UOV458777:UOW458777 UYR458777:UYS458777 VIN458777:VIO458777 VSJ458777:VSK458777 WCF458777:WCG458777 WMB458777:WMC458777 WVX458777:WVY458777 Z524313:AA524313 JL524313:JM524313 TH524313:TI524313 ADD524313:ADE524313 AMZ524313:ANA524313 AWV524313:AWW524313 BGR524313:BGS524313 BQN524313:BQO524313 CAJ524313:CAK524313 CKF524313:CKG524313 CUB524313:CUC524313 DDX524313:DDY524313 DNT524313:DNU524313 DXP524313:DXQ524313 EHL524313:EHM524313 ERH524313:ERI524313 FBD524313:FBE524313 FKZ524313:FLA524313 FUV524313:FUW524313 GER524313:GES524313 GON524313:GOO524313 GYJ524313:GYK524313 HIF524313:HIG524313 HSB524313:HSC524313 IBX524313:IBY524313 ILT524313:ILU524313 IVP524313:IVQ524313 JFL524313:JFM524313 JPH524313:JPI524313 JZD524313:JZE524313 KIZ524313:KJA524313 KSV524313:KSW524313 LCR524313:LCS524313 LMN524313:LMO524313 LWJ524313:LWK524313 MGF524313:MGG524313 MQB524313:MQC524313 MZX524313:MZY524313 NJT524313:NJU524313 NTP524313:NTQ524313 ODL524313:ODM524313 ONH524313:ONI524313 OXD524313:OXE524313 PGZ524313:PHA524313 PQV524313:PQW524313 QAR524313:QAS524313 QKN524313:QKO524313 QUJ524313:QUK524313 REF524313:REG524313 ROB524313:ROC524313 RXX524313:RXY524313 SHT524313:SHU524313 SRP524313:SRQ524313 TBL524313:TBM524313 TLH524313:TLI524313 TVD524313:TVE524313 UEZ524313:UFA524313 UOV524313:UOW524313 UYR524313:UYS524313 VIN524313:VIO524313 VSJ524313:VSK524313 WCF524313:WCG524313 WMB524313:WMC524313 WVX524313:WVY524313 Z589849:AA589849 JL589849:JM589849 TH589849:TI589849 ADD589849:ADE589849 AMZ589849:ANA589849 AWV589849:AWW589849 BGR589849:BGS589849 BQN589849:BQO589849 CAJ589849:CAK589849 CKF589849:CKG589849 CUB589849:CUC589849 DDX589849:DDY589849 DNT589849:DNU589849 DXP589849:DXQ589849 EHL589849:EHM589849 ERH589849:ERI589849 FBD589849:FBE589849 FKZ589849:FLA589849 FUV589849:FUW589849 GER589849:GES589849 GON589849:GOO589849 GYJ589849:GYK589849 HIF589849:HIG589849 HSB589849:HSC589849 IBX589849:IBY589849 ILT589849:ILU589849 IVP589849:IVQ589849 JFL589849:JFM589849 JPH589849:JPI589849 JZD589849:JZE589849 KIZ589849:KJA589849 KSV589849:KSW589849 LCR589849:LCS589849 LMN589849:LMO589849 LWJ589849:LWK589849 MGF589849:MGG589849 MQB589849:MQC589849 MZX589849:MZY589849 NJT589849:NJU589849 NTP589849:NTQ589849 ODL589849:ODM589849 ONH589849:ONI589849 OXD589849:OXE589849 PGZ589849:PHA589849 PQV589849:PQW589849 QAR589849:QAS589849 QKN589849:QKO589849 QUJ589849:QUK589849 REF589849:REG589849 ROB589849:ROC589849 RXX589849:RXY589849 SHT589849:SHU589849 SRP589849:SRQ589849 TBL589849:TBM589849 TLH589849:TLI589849 TVD589849:TVE589849 UEZ589849:UFA589849 UOV589849:UOW589849 UYR589849:UYS589849 VIN589849:VIO589849 VSJ589849:VSK589849 WCF589849:WCG589849 WMB589849:WMC589849 WVX589849:WVY589849 Z655385:AA655385 JL655385:JM655385 TH655385:TI655385 ADD655385:ADE655385 AMZ655385:ANA655385 AWV655385:AWW655385 BGR655385:BGS655385 BQN655385:BQO655385 CAJ655385:CAK655385 CKF655385:CKG655385 CUB655385:CUC655385 DDX655385:DDY655385 DNT655385:DNU655385 DXP655385:DXQ655385 EHL655385:EHM655385 ERH655385:ERI655385 FBD655385:FBE655385 FKZ655385:FLA655385 FUV655385:FUW655385 GER655385:GES655385 GON655385:GOO655385 GYJ655385:GYK655385 HIF655385:HIG655385 HSB655385:HSC655385 IBX655385:IBY655385 ILT655385:ILU655385 IVP655385:IVQ655385 JFL655385:JFM655385 JPH655385:JPI655385 JZD655385:JZE655385 KIZ655385:KJA655385 KSV655385:KSW655385 LCR655385:LCS655385 LMN655385:LMO655385 LWJ655385:LWK655385 MGF655385:MGG655385 MQB655385:MQC655385 MZX655385:MZY655385 NJT655385:NJU655385 NTP655385:NTQ655385 ODL655385:ODM655385 ONH655385:ONI655385 OXD655385:OXE655385 PGZ655385:PHA655385 PQV655385:PQW655385 QAR655385:QAS655385 QKN655385:QKO655385 QUJ655385:QUK655385 REF655385:REG655385 ROB655385:ROC655385 RXX655385:RXY655385 SHT655385:SHU655385 SRP655385:SRQ655385 TBL655385:TBM655385 TLH655385:TLI655385 TVD655385:TVE655385 UEZ655385:UFA655385 UOV655385:UOW655385 UYR655385:UYS655385 VIN655385:VIO655385 VSJ655385:VSK655385 WCF655385:WCG655385 WMB655385:WMC655385 WVX655385:WVY655385 Z720921:AA720921 JL720921:JM720921 TH720921:TI720921 ADD720921:ADE720921 AMZ720921:ANA720921 AWV720921:AWW720921 BGR720921:BGS720921 BQN720921:BQO720921 CAJ720921:CAK720921 CKF720921:CKG720921 CUB720921:CUC720921 DDX720921:DDY720921 DNT720921:DNU720921 DXP720921:DXQ720921 EHL720921:EHM720921 ERH720921:ERI720921 FBD720921:FBE720921 FKZ720921:FLA720921 FUV720921:FUW720921 GER720921:GES720921 GON720921:GOO720921 GYJ720921:GYK720921 HIF720921:HIG720921 HSB720921:HSC720921 IBX720921:IBY720921 ILT720921:ILU720921 IVP720921:IVQ720921 JFL720921:JFM720921 JPH720921:JPI720921 JZD720921:JZE720921 KIZ720921:KJA720921 KSV720921:KSW720921 LCR720921:LCS720921 LMN720921:LMO720921 LWJ720921:LWK720921 MGF720921:MGG720921 MQB720921:MQC720921 MZX720921:MZY720921 NJT720921:NJU720921 NTP720921:NTQ720921 ODL720921:ODM720921 ONH720921:ONI720921 OXD720921:OXE720921 PGZ720921:PHA720921 PQV720921:PQW720921 QAR720921:QAS720921 QKN720921:QKO720921 QUJ720921:QUK720921 REF720921:REG720921 ROB720921:ROC720921 RXX720921:RXY720921 SHT720921:SHU720921 SRP720921:SRQ720921 TBL720921:TBM720921 TLH720921:TLI720921 TVD720921:TVE720921 UEZ720921:UFA720921 UOV720921:UOW720921 UYR720921:UYS720921 VIN720921:VIO720921 VSJ720921:VSK720921 WCF720921:WCG720921 WMB720921:WMC720921 WVX720921:WVY720921 Z786457:AA786457 JL786457:JM786457 TH786457:TI786457 ADD786457:ADE786457 AMZ786457:ANA786457 AWV786457:AWW786457 BGR786457:BGS786457 BQN786457:BQO786457 CAJ786457:CAK786457 CKF786457:CKG786457 CUB786457:CUC786457 DDX786457:DDY786457 DNT786457:DNU786457 DXP786457:DXQ786457 EHL786457:EHM786457 ERH786457:ERI786457 FBD786457:FBE786457 FKZ786457:FLA786457 FUV786457:FUW786457 GER786457:GES786457 GON786457:GOO786457 GYJ786457:GYK786457 HIF786457:HIG786457 HSB786457:HSC786457 IBX786457:IBY786457 ILT786457:ILU786457 IVP786457:IVQ786457 JFL786457:JFM786457 JPH786457:JPI786457 JZD786457:JZE786457 KIZ786457:KJA786457 KSV786457:KSW786457 LCR786457:LCS786457 LMN786457:LMO786457 LWJ786457:LWK786457 MGF786457:MGG786457 MQB786457:MQC786457 MZX786457:MZY786457 NJT786457:NJU786457 NTP786457:NTQ786457 ODL786457:ODM786457 ONH786457:ONI786457 OXD786457:OXE786457 PGZ786457:PHA786457 PQV786457:PQW786457 QAR786457:QAS786457 QKN786457:QKO786457 QUJ786457:QUK786457 REF786457:REG786457 ROB786457:ROC786457 RXX786457:RXY786457 SHT786457:SHU786457 SRP786457:SRQ786457 TBL786457:TBM786457 TLH786457:TLI786457 TVD786457:TVE786457 UEZ786457:UFA786457 UOV786457:UOW786457 UYR786457:UYS786457 VIN786457:VIO786457 VSJ786457:VSK786457 WCF786457:WCG786457 WMB786457:WMC786457 WVX786457:WVY786457 Z851993:AA851993 JL851993:JM851993 TH851993:TI851993 ADD851993:ADE851993 AMZ851993:ANA851993 AWV851993:AWW851993 BGR851993:BGS851993 BQN851993:BQO851993 CAJ851993:CAK851993 CKF851993:CKG851993 CUB851993:CUC851993 DDX851993:DDY851993 DNT851993:DNU851993 DXP851993:DXQ851993 EHL851993:EHM851993 ERH851993:ERI851993 FBD851993:FBE851993 FKZ851993:FLA851993 FUV851993:FUW851993 GER851993:GES851993 GON851993:GOO851993 GYJ851993:GYK851993 HIF851993:HIG851993 HSB851993:HSC851993 IBX851993:IBY851993 ILT851993:ILU851993 IVP851993:IVQ851993 JFL851993:JFM851993 JPH851993:JPI851993 JZD851993:JZE851993 KIZ851993:KJA851993 KSV851993:KSW851993 LCR851993:LCS851993 LMN851993:LMO851993 LWJ851993:LWK851993 MGF851993:MGG851993 MQB851993:MQC851993 MZX851993:MZY851993 NJT851993:NJU851993 NTP851993:NTQ851993 ODL851993:ODM851993 ONH851993:ONI851993 OXD851993:OXE851993 PGZ851993:PHA851993 PQV851993:PQW851993 QAR851993:QAS851993 QKN851993:QKO851993 QUJ851993:QUK851993 REF851993:REG851993 ROB851993:ROC851993 RXX851993:RXY851993 SHT851993:SHU851993 SRP851993:SRQ851993 TBL851993:TBM851993 TLH851993:TLI851993 TVD851993:TVE851993 UEZ851993:UFA851993 UOV851993:UOW851993 UYR851993:UYS851993 VIN851993:VIO851993 VSJ851993:VSK851993 WCF851993:WCG851993 WMB851993:WMC851993 WVX851993:WVY851993 Z917529:AA917529 JL917529:JM917529 TH917529:TI917529 ADD917529:ADE917529 AMZ917529:ANA917529 AWV917529:AWW917529 BGR917529:BGS917529 BQN917529:BQO917529 CAJ917529:CAK917529 CKF917529:CKG917529 CUB917529:CUC917529 DDX917529:DDY917529 DNT917529:DNU917529 DXP917529:DXQ917529 EHL917529:EHM917529 ERH917529:ERI917529 FBD917529:FBE917529 FKZ917529:FLA917529 FUV917529:FUW917529 GER917529:GES917529 GON917529:GOO917529 GYJ917529:GYK917529 HIF917529:HIG917529 HSB917529:HSC917529 IBX917529:IBY917529 ILT917529:ILU917529 IVP917529:IVQ917529 JFL917529:JFM917529 JPH917529:JPI917529 JZD917529:JZE917529 KIZ917529:KJA917529 KSV917529:KSW917529 LCR917529:LCS917529 LMN917529:LMO917529 LWJ917529:LWK917529 MGF917529:MGG917529 MQB917529:MQC917529 MZX917529:MZY917529 NJT917529:NJU917529 NTP917529:NTQ917529 ODL917529:ODM917529 ONH917529:ONI917529 OXD917529:OXE917529 PGZ917529:PHA917529 PQV917529:PQW917529 QAR917529:QAS917529 QKN917529:QKO917529 QUJ917529:QUK917529 REF917529:REG917529 ROB917529:ROC917529 RXX917529:RXY917529 SHT917529:SHU917529 SRP917529:SRQ917529 TBL917529:TBM917529 TLH917529:TLI917529 TVD917529:TVE917529 UEZ917529:UFA917529 UOV917529:UOW917529 UYR917529:UYS917529 VIN917529:VIO917529 VSJ917529:VSK917529 WCF917529:WCG917529 WMB917529:WMC917529 WVX917529:WVY917529 Z983065:AA983065 JL983065:JM983065 TH983065:TI983065 ADD983065:ADE983065 AMZ983065:ANA983065 AWV983065:AWW983065 BGR983065:BGS983065 BQN983065:BQO983065 CAJ983065:CAK983065 CKF983065:CKG983065 CUB983065:CUC983065 DDX983065:DDY983065 DNT983065:DNU983065 DXP983065:DXQ983065 EHL983065:EHM983065 ERH983065:ERI983065 FBD983065:FBE983065 FKZ983065:FLA983065 FUV983065:FUW983065 GER983065:GES983065 GON983065:GOO983065 GYJ983065:GYK983065 HIF983065:HIG983065 HSB983065:HSC983065 IBX983065:IBY983065 ILT983065:ILU983065 IVP983065:IVQ983065 JFL983065:JFM983065 JPH983065:JPI983065 JZD983065:JZE983065 KIZ983065:KJA983065 KSV983065:KSW983065 LCR983065:LCS983065 LMN983065:LMO983065 LWJ983065:LWK983065 MGF983065:MGG983065 MQB983065:MQC983065 MZX983065:MZY983065 NJT983065:NJU983065 NTP983065:NTQ983065 ODL983065:ODM983065 ONH983065:ONI983065 OXD983065:OXE983065 PGZ983065:PHA983065 PQV983065:PQW983065 QAR983065:QAS983065 QKN983065:QKO983065 QUJ983065:QUK983065 REF983065:REG983065 ROB983065:ROC983065 RXX983065:RXY983065 SHT983065:SHU983065 SRP983065:SRQ983065 TBL983065:TBM983065 TLH983065:TLI983065 TVD983065:TVE983065 UEZ983065:UFA983065 UOV983065:UOW983065 UYR983065:UYS983065 VIN983065:VIO983065 VSJ983065:VSK983065 WCF983065:WCG983065 WMB983065:WMC983065 WVX983065:WVY983065 WWH27:WWI27 WML27:WMM27 Z27:AA27 JV27:JW27 TR27:TS27 ADN27:ADO27 ANJ27:ANK27 AXF27:AXG27 BHB27:BHC27 BQX27:BQY27 CAT27:CAU27 CKP27:CKQ27 CUL27:CUM27 DEH27:DEI27 DOD27:DOE27 DXZ27:DYA27 EHV27:EHW27 ERR27:ERS27 FBN27:FBO27 FLJ27:FLK27 FVF27:FVG27 GFB27:GFC27 GOX27:GOY27 GYT27:GYU27 HIP27:HIQ27 HSL27:HSM27 ICH27:ICI27 IMD27:IME27 IVZ27:IWA27 JFV27:JFW27 JPR27:JPS27 JZN27:JZO27 KJJ27:KJK27 KTF27:KTG27 LDB27:LDC27 LMX27:LMY27 LWT27:LWU27 MGP27:MGQ27 MQL27:MQM27 NAH27:NAI27 NKD27:NKE27 NTZ27:NUA27 ODV27:ODW27 ONR27:ONS27 OXN27:OXO27 PHJ27:PHK27 PRF27:PRG27 QBB27:QBC27 QKX27:QKY27 QUT27:QUU27 REP27:REQ27 ROL27:ROM27 RYH27:RYI27 SID27:SIE27 SRZ27:SSA27 TBV27:TBW27 TLR27:TLS27 TVN27:TVO27 UFJ27:UFK27 UPF27:UPG27 UZB27:UZC27 VIX27:VIY27 VST27:VSU27 WCP27:WCQ27 WWH29:WWI29 WML29:WMM29 Z29:AA29 JV29:JW29 TR29:TS29 ADN29:ADO29 ANJ29:ANK29 AXF29:AXG29 BHB29:BHC29 BQX29:BQY29 CAT29:CAU29 CKP29:CKQ29 CUL29:CUM29 DEH29:DEI29 DOD29:DOE29 DXZ29:DYA29 EHV29:EHW29 ERR29:ERS29 FBN29:FBO29 FLJ29:FLK29 FVF29:FVG29 GFB29:GFC29 GOX29:GOY29 GYT29:GYU29 HIP29:HIQ29 HSL29:HSM29 ICH29:ICI29 IMD29:IME29 IVZ29:IWA29 JFV29:JFW29 JPR29:JPS29 JZN29:JZO29 KJJ29:KJK29 KTF29:KTG29 LDB29:LDC29 LMX29:LMY29 LWT29:LWU29 MGP29:MGQ29 MQL29:MQM29 NAH29:NAI29 NKD29:NKE29 NTZ29:NUA29 ODV29:ODW29 ONR29:ONS29 OXN29:OXO29 PHJ29:PHK29 PRF29:PRG29 QBB29:QBC29 QKX29:QKY29 QUT29:QUU29 REP29:REQ29 ROL29:ROM29 RYH29:RYI29 SID29:SIE29 SRZ29:SSA29 TBV29:TBW29 TLR29:TLS29 TVN29:TVO29 UFJ29:UFK29 UPF29:UPG29 UZB29:UZC29 VIX29:VIY29 VST29:VSU29 WCP29:WCQ29">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61:WWE983065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7:AG65561 JS65557:JS65561 TO65557:TO65561 ADK65557:ADK65561 ANG65557:ANG65561 AXC65557:AXC65561 BGY65557:BGY65561 BQU65557:BQU65561 CAQ65557:CAQ65561 CKM65557:CKM65561 CUI65557:CUI65561 DEE65557:DEE65561 DOA65557:DOA65561 DXW65557:DXW65561 EHS65557:EHS65561 ERO65557:ERO65561 FBK65557:FBK65561 FLG65557:FLG65561 FVC65557:FVC65561 GEY65557:GEY65561 GOU65557:GOU65561 GYQ65557:GYQ65561 HIM65557:HIM65561 HSI65557:HSI65561 ICE65557:ICE65561 IMA65557:IMA65561 IVW65557:IVW65561 JFS65557:JFS65561 JPO65557:JPO65561 JZK65557:JZK65561 KJG65557:KJG65561 KTC65557:KTC65561 LCY65557:LCY65561 LMU65557:LMU65561 LWQ65557:LWQ65561 MGM65557:MGM65561 MQI65557:MQI65561 NAE65557:NAE65561 NKA65557:NKA65561 NTW65557:NTW65561 ODS65557:ODS65561 ONO65557:ONO65561 OXK65557:OXK65561 PHG65557:PHG65561 PRC65557:PRC65561 QAY65557:QAY65561 QKU65557:QKU65561 QUQ65557:QUQ65561 REM65557:REM65561 ROI65557:ROI65561 RYE65557:RYE65561 SIA65557:SIA65561 SRW65557:SRW65561 TBS65557:TBS65561 TLO65557:TLO65561 TVK65557:TVK65561 UFG65557:UFG65561 UPC65557:UPC65561 UYY65557:UYY65561 VIU65557:VIU65561 VSQ65557:VSQ65561 WCM65557:WCM65561 WMI65557:WMI65561 WWE65557:WWE65561 AG131093:AG131097 JS131093:JS131097 TO131093:TO131097 ADK131093:ADK131097 ANG131093:ANG131097 AXC131093:AXC131097 BGY131093:BGY131097 BQU131093:BQU131097 CAQ131093:CAQ131097 CKM131093:CKM131097 CUI131093:CUI131097 DEE131093:DEE131097 DOA131093:DOA131097 DXW131093:DXW131097 EHS131093:EHS131097 ERO131093:ERO131097 FBK131093:FBK131097 FLG131093:FLG131097 FVC131093:FVC131097 GEY131093:GEY131097 GOU131093:GOU131097 GYQ131093:GYQ131097 HIM131093:HIM131097 HSI131093:HSI131097 ICE131093:ICE131097 IMA131093:IMA131097 IVW131093:IVW131097 JFS131093:JFS131097 JPO131093:JPO131097 JZK131093:JZK131097 KJG131093:KJG131097 KTC131093:KTC131097 LCY131093:LCY131097 LMU131093:LMU131097 LWQ131093:LWQ131097 MGM131093:MGM131097 MQI131093:MQI131097 NAE131093:NAE131097 NKA131093:NKA131097 NTW131093:NTW131097 ODS131093:ODS131097 ONO131093:ONO131097 OXK131093:OXK131097 PHG131093:PHG131097 PRC131093:PRC131097 QAY131093:QAY131097 QKU131093:QKU131097 QUQ131093:QUQ131097 REM131093:REM131097 ROI131093:ROI131097 RYE131093:RYE131097 SIA131093:SIA131097 SRW131093:SRW131097 TBS131093:TBS131097 TLO131093:TLO131097 TVK131093:TVK131097 UFG131093:UFG131097 UPC131093:UPC131097 UYY131093:UYY131097 VIU131093:VIU131097 VSQ131093:VSQ131097 WCM131093:WCM131097 WMI131093:WMI131097 WWE131093:WWE131097 AG196629:AG196633 JS196629:JS196633 TO196629:TO196633 ADK196629:ADK196633 ANG196629:ANG196633 AXC196629:AXC196633 BGY196629:BGY196633 BQU196629:BQU196633 CAQ196629:CAQ196633 CKM196629:CKM196633 CUI196629:CUI196633 DEE196629:DEE196633 DOA196629:DOA196633 DXW196629:DXW196633 EHS196629:EHS196633 ERO196629:ERO196633 FBK196629:FBK196633 FLG196629:FLG196633 FVC196629:FVC196633 GEY196629:GEY196633 GOU196629:GOU196633 GYQ196629:GYQ196633 HIM196629:HIM196633 HSI196629:HSI196633 ICE196629:ICE196633 IMA196629:IMA196633 IVW196629:IVW196633 JFS196629:JFS196633 JPO196629:JPO196633 JZK196629:JZK196633 KJG196629:KJG196633 KTC196629:KTC196633 LCY196629:LCY196633 LMU196629:LMU196633 LWQ196629:LWQ196633 MGM196629:MGM196633 MQI196629:MQI196633 NAE196629:NAE196633 NKA196629:NKA196633 NTW196629:NTW196633 ODS196629:ODS196633 ONO196629:ONO196633 OXK196629:OXK196633 PHG196629:PHG196633 PRC196629:PRC196633 QAY196629:QAY196633 QKU196629:QKU196633 QUQ196629:QUQ196633 REM196629:REM196633 ROI196629:ROI196633 RYE196629:RYE196633 SIA196629:SIA196633 SRW196629:SRW196633 TBS196629:TBS196633 TLO196629:TLO196633 TVK196629:TVK196633 UFG196629:UFG196633 UPC196629:UPC196633 UYY196629:UYY196633 VIU196629:VIU196633 VSQ196629:VSQ196633 WCM196629:WCM196633 WMI196629:WMI196633 WWE196629:WWE196633 AG262165:AG262169 JS262165:JS262169 TO262165:TO262169 ADK262165:ADK262169 ANG262165:ANG262169 AXC262165:AXC262169 BGY262165:BGY262169 BQU262165:BQU262169 CAQ262165:CAQ262169 CKM262165:CKM262169 CUI262165:CUI262169 DEE262165:DEE262169 DOA262165:DOA262169 DXW262165:DXW262169 EHS262165:EHS262169 ERO262165:ERO262169 FBK262165:FBK262169 FLG262165:FLG262169 FVC262165:FVC262169 GEY262165:GEY262169 GOU262165:GOU262169 GYQ262165:GYQ262169 HIM262165:HIM262169 HSI262165:HSI262169 ICE262165:ICE262169 IMA262165:IMA262169 IVW262165:IVW262169 JFS262165:JFS262169 JPO262165:JPO262169 JZK262165:JZK262169 KJG262165:KJG262169 KTC262165:KTC262169 LCY262165:LCY262169 LMU262165:LMU262169 LWQ262165:LWQ262169 MGM262165:MGM262169 MQI262165:MQI262169 NAE262165:NAE262169 NKA262165:NKA262169 NTW262165:NTW262169 ODS262165:ODS262169 ONO262165:ONO262169 OXK262165:OXK262169 PHG262165:PHG262169 PRC262165:PRC262169 QAY262165:QAY262169 QKU262165:QKU262169 QUQ262165:QUQ262169 REM262165:REM262169 ROI262165:ROI262169 RYE262165:RYE262169 SIA262165:SIA262169 SRW262165:SRW262169 TBS262165:TBS262169 TLO262165:TLO262169 TVK262165:TVK262169 UFG262165:UFG262169 UPC262165:UPC262169 UYY262165:UYY262169 VIU262165:VIU262169 VSQ262165:VSQ262169 WCM262165:WCM262169 WMI262165:WMI262169 WWE262165:WWE262169 AG327701:AG327705 JS327701:JS327705 TO327701:TO327705 ADK327701:ADK327705 ANG327701:ANG327705 AXC327701:AXC327705 BGY327701:BGY327705 BQU327701:BQU327705 CAQ327701:CAQ327705 CKM327701:CKM327705 CUI327701:CUI327705 DEE327701:DEE327705 DOA327701:DOA327705 DXW327701:DXW327705 EHS327701:EHS327705 ERO327701:ERO327705 FBK327701:FBK327705 FLG327701:FLG327705 FVC327701:FVC327705 GEY327701:GEY327705 GOU327701:GOU327705 GYQ327701:GYQ327705 HIM327701:HIM327705 HSI327701:HSI327705 ICE327701:ICE327705 IMA327701:IMA327705 IVW327701:IVW327705 JFS327701:JFS327705 JPO327701:JPO327705 JZK327701:JZK327705 KJG327701:KJG327705 KTC327701:KTC327705 LCY327701:LCY327705 LMU327701:LMU327705 LWQ327701:LWQ327705 MGM327701:MGM327705 MQI327701:MQI327705 NAE327701:NAE327705 NKA327701:NKA327705 NTW327701:NTW327705 ODS327701:ODS327705 ONO327701:ONO327705 OXK327701:OXK327705 PHG327701:PHG327705 PRC327701:PRC327705 QAY327701:QAY327705 QKU327701:QKU327705 QUQ327701:QUQ327705 REM327701:REM327705 ROI327701:ROI327705 RYE327701:RYE327705 SIA327701:SIA327705 SRW327701:SRW327705 TBS327701:TBS327705 TLO327701:TLO327705 TVK327701:TVK327705 UFG327701:UFG327705 UPC327701:UPC327705 UYY327701:UYY327705 VIU327701:VIU327705 VSQ327701:VSQ327705 WCM327701:WCM327705 WMI327701:WMI327705 WWE327701:WWE327705 AG393237:AG393241 JS393237:JS393241 TO393237:TO393241 ADK393237:ADK393241 ANG393237:ANG393241 AXC393237:AXC393241 BGY393237:BGY393241 BQU393237:BQU393241 CAQ393237:CAQ393241 CKM393237:CKM393241 CUI393237:CUI393241 DEE393237:DEE393241 DOA393237:DOA393241 DXW393237:DXW393241 EHS393237:EHS393241 ERO393237:ERO393241 FBK393237:FBK393241 FLG393237:FLG393241 FVC393237:FVC393241 GEY393237:GEY393241 GOU393237:GOU393241 GYQ393237:GYQ393241 HIM393237:HIM393241 HSI393237:HSI393241 ICE393237:ICE393241 IMA393237:IMA393241 IVW393237:IVW393241 JFS393237:JFS393241 JPO393237:JPO393241 JZK393237:JZK393241 KJG393237:KJG393241 KTC393237:KTC393241 LCY393237:LCY393241 LMU393237:LMU393241 LWQ393237:LWQ393241 MGM393237:MGM393241 MQI393237:MQI393241 NAE393237:NAE393241 NKA393237:NKA393241 NTW393237:NTW393241 ODS393237:ODS393241 ONO393237:ONO393241 OXK393237:OXK393241 PHG393237:PHG393241 PRC393237:PRC393241 QAY393237:QAY393241 QKU393237:QKU393241 QUQ393237:QUQ393241 REM393237:REM393241 ROI393237:ROI393241 RYE393237:RYE393241 SIA393237:SIA393241 SRW393237:SRW393241 TBS393237:TBS393241 TLO393237:TLO393241 TVK393237:TVK393241 UFG393237:UFG393241 UPC393237:UPC393241 UYY393237:UYY393241 VIU393237:VIU393241 VSQ393237:VSQ393241 WCM393237:WCM393241 WMI393237:WMI393241 WWE393237:WWE393241 AG458773:AG458777 JS458773:JS458777 TO458773:TO458777 ADK458773:ADK458777 ANG458773:ANG458777 AXC458773:AXC458777 BGY458773:BGY458777 BQU458773:BQU458777 CAQ458773:CAQ458777 CKM458773:CKM458777 CUI458773:CUI458777 DEE458773:DEE458777 DOA458773:DOA458777 DXW458773:DXW458777 EHS458773:EHS458777 ERO458773:ERO458777 FBK458773:FBK458777 FLG458773:FLG458777 FVC458773:FVC458777 GEY458773:GEY458777 GOU458773:GOU458777 GYQ458773:GYQ458777 HIM458773:HIM458777 HSI458773:HSI458777 ICE458773:ICE458777 IMA458773:IMA458777 IVW458773:IVW458777 JFS458773:JFS458777 JPO458773:JPO458777 JZK458773:JZK458777 KJG458773:KJG458777 KTC458773:KTC458777 LCY458773:LCY458777 LMU458773:LMU458777 LWQ458773:LWQ458777 MGM458773:MGM458777 MQI458773:MQI458777 NAE458773:NAE458777 NKA458773:NKA458777 NTW458773:NTW458777 ODS458773:ODS458777 ONO458773:ONO458777 OXK458773:OXK458777 PHG458773:PHG458777 PRC458773:PRC458777 QAY458773:QAY458777 QKU458773:QKU458777 QUQ458773:QUQ458777 REM458773:REM458777 ROI458773:ROI458777 RYE458773:RYE458777 SIA458773:SIA458777 SRW458773:SRW458777 TBS458773:TBS458777 TLO458773:TLO458777 TVK458773:TVK458777 UFG458773:UFG458777 UPC458773:UPC458777 UYY458773:UYY458777 VIU458773:VIU458777 VSQ458773:VSQ458777 WCM458773:WCM458777 WMI458773:WMI458777 WWE458773:WWE458777 AG524309:AG524313 JS524309:JS524313 TO524309:TO524313 ADK524309:ADK524313 ANG524309:ANG524313 AXC524309:AXC524313 BGY524309:BGY524313 BQU524309:BQU524313 CAQ524309:CAQ524313 CKM524309:CKM524313 CUI524309:CUI524313 DEE524309:DEE524313 DOA524309:DOA524313 DXW524309:DXW524313 EHS524309:EHS524313 ERO524309:ERO524313 FBK524309:FBK524313 FLG524309:FLG524313 FVC524309:FVC524313 GEY524309:GEY524313 GOU524309:GOU524313 GYQ524309:GYQ524313 HIM524309:HIM524313 HSI524309:HSI524313 ICE524309:ICE524313 IMA524309:IMA524313 IVW524309:IVW524313 JFS524309:JFS524313 JPO524309:JPO524313 JZK524309:JZK524313 KJG524309:KJG524313 KTC524309:KTC524313 LCY524309:LCY524313 LMU524309:LMU524313 LWQ524309:LWQ524313 MGM524309:MGM524313 MQI524309:MQI524313 NAE524309:NAE524313 NKA524309:NKA524313 NTW524309:NTW524313 ODS524309:ODS524313 ONO524309:ONO524313 OXK524309:OXK524313 PHG524309:PHG524313 PRC524309:PRC524313 QAY524309:QAY524313 QKU524309:QKU524313 QUQ524309:QUQ524313 REM524309:REM524313 ROI524309:ROI524313 RYE524309:RYE524313 SIA524309:SIA524313 SRW524309:SRW524313 TBS524309:TBS524313 TLO524309:TLO524313 TVK524309:TVK524313 UFG524309:UFG524313 UPC524309:UPC524313 UYY524309:UYY524313 VIU524309:VIU524313 VSQ524309:VSQ524313 WCM524309:WCM524313 WMI524309:WMI524313 WWE524309:WWE524313 AG589845:AG589849 JS589845:JS589849 TO589845:TO589849 ADK589845:ADK589849 ANG589845:ANG589849 AXC589845:AXC589849 BGY589845:BGY589849 BQU589845:BQU589849 CAQ589845:CAQ589849 CKM589845:CKM589849 CUI589845:CUI589849 DEE589845:DEE589849 DOA589845:DOA589849 DXW589845:DXW589849 EHS589845:EHS589849 ERO589845:ERO589849 FBK589845:FBK589849 FLG589845:FLG589849 FVC589845:FVC589849 GEY589845:GEY589849 GOU589845:GOU589849 GYQ589845:GYQ589849 HIM589845:HIM589849 HSI589845:HSI589849 ICE589845:ICE589849 IMA589845:IMA589849 IVW589845:IVW589849 JFS589845:JFS589849 JPO589845:JPO589849 JZK589845:JZK589849 KJG589845:KJG589849 KTC589845:KTC589849 LCY589845:LCY589849 LMU589845:LMU589849 LWQ589845:LWQ589849 MGM589845:MGM589849 MQI589845:MQI589849 NAE589845:NAE589849 NKA589845:NKA589849 NTW589845:NTW589849 ODS589845:ODS589849 ONO589845:ONO589849 OXK589845:OXK589849 PHG589845:PHG589849 PRC589845:PRC589849 QAY589845:QAY589849 QKU589845:QKU589849 QUQ589845:QUQ589849 REM589845:REM589849 ROI589845:ROI589849 RYE589845:RYE589849 SIA589845:SIA589849 SRW589845:SRW589849 TBS589845:TBS589849 TLO589845:TLO589849 TVK589845:TVK589849 UFG589845:UFG589849 UPC589845:UPC589849 UYY589845:UYY589849 VIU589845:VIU589849 VSQ589845:VSQ589849 WCM589845:WCM589849 WMI589845:WMI589849 WWE589845:WWE589849 AG655381:AG655385 JS655381:JS655385 TO655381:TO655385 ADK655381:ADK655385 ANG655381:ANG655385 AXC655381:AXC655385 BGY655381:BGY655385 BQU655381:BQU655385 CAQ655381:CAQ655385 CKM655381:CKM655385 CUI655381:CUI655385 DEE655381:DEE655385 DOA655381:DOA655385 DXW655381:DXW655385 EHS655381:EHS655385 ERO655381:ERO655385 FBK655381:FBK655385 FLG655381:FLG655385 FVC655381:FVC655385 GEY655381:GEY655385 GOU655381:GOU655385 GYQ655381:GYQ655385 HIM655381:HIM655385 HSI655381:HSI655385 ICE655381:ICE655385 IMA655381:IMA655385 IVW655381:IVW655385 JFS655381:JFS655385 JPO655381:JPO655385 JZK655381:JZK655385 KJG655381:KJG655385 KTC655381:KTC655385 LCY655381:LCY655385 LMU655381:LMU655385 LWQ655381:LWQ655385 MGM655381:MGM655385 MQI655381:MQI655385 NAE655381:NAE655385 NKA655381:NKA655385 NTW655381:NTW655385 ODS655381:ODS655385 ONO655381:ONO655385 OXK655381:OXK655385 PHG655381:PHG655385 PRC655381:PRC655385 QAY655381:QAY655385 QKU655381:QKU655385 QUQ655381:QUQ655385 REM655381:REM655385 ROI655381:ROI655385 RYE655381:RYE655385 SIA655381:SIA655385 SRW655381:SRW655385 TBS655381:TBS655385 TLO655381:TLO655385 TVK655381:TVK655385 UFG655381:UFG655385 UPC655381:UPC655385 UYY655381:UYY655385 VIU655381:VIU655385 VSQ655381:VSQ655385 WCM655381:WCM655385 WMI655381:WMI655385 WWE655381:WWE655385 AG720917:AG720921 JS720917:JS720921 TO720917:TO720921 ADK720917:ADK720921 ANG720917:ANG720921 AXC720917:AXC720921 BGY720917:BGY720921 BQU720917:BQU720921 CAQ720917:CAQ720921 CKM720917:CKM720921 CUI720917:CUI720921 DEE720917:DEE720921 DOA720917:DOA720921 DXW720917:DXW720921 EHS720917:EHS720921 ERO720917:ERO720921 FBK720917:FBK720921 FLG720917:FLG720921 FVC720917:FVC720921 GEY720917:GEY720921 GOU720917:GOU720921 GYQ720917:GYQ720921 HIM720917:HIM720921 HSI720917:HSI720921 ICE720917:ICE720921 IMA720917:IMA720921 IVW720917:IVW720921 JFS720917:JFS720921 JPO720917:JPO720921 JZK720917:JZK720921 KJG720917:KJG720921 KTC720917:KTC720921 LCY720917:LCY720921 LMU720917:LMU720921 LWQ720917:LWQ720921 MGM720917:MGM720921 MQI720917:MQI720921 NAE720917:NAE720921 NKA720917:NKA720921 NTW720917:NTW720921 ODS720917:ODS720921 ONO720917:ONO720921 OXK720917:OXK720921 PHG720917:PHG720921 PRC720917:PRC720921 QAY720917:QAY720921 QKU720917:QKU720921 QUQ720917:QUQ720921 REM720917:REM720921 ROI720917:ROI720921 RYE720917:RYE720921 SIA720917:SIA720921 SRW720917:SRW720921 TBS720917:TBS720921 TLO720917:TLO720921 TVK720917:TVK720921 UFG720917:UFG720921 UPC720917:UPC720921 UYY720917:UYY720921 VIU720917:VIU720921 VSQ720917:VSQ720921 WCM720917:WCM720921 WMI720917:WMI720921 WWE720917:WWE720921 AG786453:AG786457 JS786453:JS786457 TO786453:TO786457 ADK786453:ADK786457 ANG786453:ANG786457 AXC786453:AXC786457 BGY786453:BGY786457 BQU786453:BQU786457 CAQ786453:CAQ786457 CKM786453:CKM786457 CUI786453:CUI786457 DEE786453:DEE786457 DOA786453:DOA786457 DXW786453:DXW786457 EHS786453:EHS786457 ERO786453:ERO786457 FBK786453:FBK786457 FLG786453:FLG786457 FVC786453:FVC786457 GEY786453:GEY786457 GOU786453:GOU786457 GYQ786453:GYQ786457 HIM786453:HIM786457 HSI786453:HSI786457 ICE786453:ICE786457 IMA786453:IMA786457 IVW786453:IVW786457 JFS786453:JFS786457 JPO786453:JPO786457 JZK786453:JZK786457 KJG786453:KJG786457 KTC786453:KTC786457 LCY786453:LCY786457 LMU786453:LMU786457 LWQ786453:LWQ786457 MGM786453:MGM786457 MQI786453:MQI786457 NAE786453:NAE786457 NKA786453:NKA786457 NTW786453:NTW786457 ODS786453:ODS786457 ONO786453:ONO786457 OXK786453:OXK786457 PHG786453:PHG786457 PRC786453:PRC786457 QAY786453:QAY786457 QKU786453:QKU786457 QUQ786453:QUQ786457 REM786453:REM786457 ROI786453:ROI786457 RYE786453:RYE786457 SIA786453:SIA786457 SRW786453:SRW786457 TBS786453:TBS786457 TLO786453:TLO786457 TVK786453:TVK786457 UFG786453:UFG786457 UPC786453:UPC786457 UYY786453:UYY786457 VIU786453:VIU786457 VSQ786453:VSQ786457 WCM786453:WCM786457 WMI786453:WMI786457 WWE786453:WWE786457 AG851989:AG851993 JS851989:JS851993 TO851989:TO851993 ADK851989:ADK851993 ANG851989:ANG851993 AXC851989:AXC851993 BGY851989:BGY851993 BQU851989:BQU851993 CAQ851989:CAQ851993 CKM851989:CKM851993 CUI851989:CUI851993 DEE851989:DEE851993 DOA851989:DOA851993 DXW851989:DXW851993 EHS851989:EHS851993 ERO851989:ERO851993 FBK851989:FBK851993 FLG851989:FLG851993 FVC851989:FVC851993 GEY851989:GEY851993 GOU851989:GOU851993 GYQ851989:GYQ851993 HIM851989:HIM851993 HSI851989:HSI851993 ICE851989:ICE851993 IMA851989:IMA851993 IVW851989:IVW851993 JFS851989:JFS851993 JPO851989:JPO851993 JZK851989:JZK851993 KJG851989:KJG851993 KTC851989:KTC851993 LCY851989:LCY851993 LMU851989:LMU851993 LWQ851989:LWQ851993 MGM851989:MGM851993 MQI851989:MQI851993 NAE851989:NAE851993 NKA851989:NKA851993 NTW851989:NTW851993 ODS851989:ODS851993 ONO851989:ONO851993 OXK851989:OXK851993 PHG851989:PHG851993 PRC851989:PRC851993 QAY851989:QAY851993 QKU851989:QKU851993 QUQ851989:QUQ851993 REM851989:REM851993 ROI851989:ROI851993 RYE851989:RYE851993 SIA851989:SIA851993 SRW851989:SRW851993 TBS851989:TBS851993 TLO851989:TLO851993 TVK851989:TVK851993 UFG851989:UFG851993 UPC851989:UPC851993 UYY851989:UYY851993 VIU851989:VIU851993 VSQ851989:VSQ851993 WCM851989:WCM851993 WMI851989:WMI851993 WWE851989:WWE851993 AG917525:AG917529 JS917525:JS917529 TO917525:TO917529 ADK917525:ADK917529 ANG917525:ANG917529 AXC917525:AXC917529 BGY917525:BGY917529 BQU917525:BQU917529 CAQ917525:CAQ917529 CKM917525:CKM917529 CUI917525:CUI917529 DEE917525:DEE917529 DOA917525:DOA917529 DXW917525:DXW917529 EHS917525:EHS917529 ERO917525:ERO917529 FBK917525:FBK917529 FLG917525:FLG917529 FVC917525:FVC917529 GEY917525:GEY917529 GOU917525:GOU917529 GYQ917525:GYQ917529 HIM917525:HIM917529 HSI917525:HSI917529 ICE917525:ICE917529 IMA917525:IMA917529 IVW917525:IVW917529 JFS917525:JFS917529 JPO917525:JPO917529 JZK917525:JZK917529 KJG917525:KJG917529 KTC917525:KTC917529 LCY917525:LCY917529 LMU917525:LMU917529 LWQ917525:LWQ917529 MGM917525:MGM917529 MQI917525:MQI917529 NAE917525:NAE917529 NKA917525:NKA917529 NTW917525:NTW917529 ODS917525:ODS917529 ONO917525:ONO917529 OXK917525:OXK917529 PHG917525:PHG917529 PRC917525:PRC917529 QAY917525:QAY917529 QKU917525:QKU917529 QUQ917525:QUQ917529 REM917525:REM917529 ROI917525:ROI917529 RYE917525:RYE917529 SIA917525:SIA917529 SRW917525:SRW917529 TBS917525:TBS917529 TLO917525:TLO917529 TVK917525:TVK917529 UFG917525:UFG917529 UPC917525:UPC917529 UYY917525:UYY917529 VIU917525:VIU917529 VSQ917525:VSQ917529 WCM917525:WCM917529 WMI917525:WMI917529 WWE917525:WWE917529 AG983061:AG983065 JS983061:JS983065 TO983061:TO983065 ADK983061:ADK983065 ANG983061:ANG983065 AXC983061:AXC983065 BGY983061:BGY983065 BQU983061:BQU983065 CAQ983061:CAQ983065 CKM983061:CKM983065 CUI983061:CUI983065 DEE983061:DEE983065 DOA983061:DOA983065 DXW983061:DXW983065 EHS983061:EHS983065 ERO983061:ERO983065 FBK983061:FBK983065 FLG983061:FLG983065 FVC983061:FVC983065 GEY983061:GEY983065 GOU983061:GOU983065 GYQ983061:GYQ983065 HIM983061:HIM983065 HSI983061:HSI983065 ICE983061:ICE983065 IMA983061:IMA983065 IVW983061:IVW983065 JFS983061:JFS983065 JPO983061:JPO983065 JZK983061:JZK983065 KJG983061:KJG983065 KTC983061:KTC983065 LCY983061:LCY983065 LMU983061:LMU983065 LWQ983061:LWQ983065 MGM983061:MGM983065 MQI983061:MQI983065 NAE983061:NAE983065 NKA983061:NKA983065 NTW983061:NTW983065 ODS983061:ODS983065 ONO983061:ONO983065 OXK983061:OXK983065 PHG983061:PHG983065 PRC983061:PRC983065 QAY983061:QAY983065 QKU983061:QKU983065 QUQ983061:QUQ983065 REM983061:REM983065 ROI983061:ROI983065 RYE983061:RYE983065 SIA983061:SIA983065 SRW983061:SRW983065 TBS983061:TBS983065 TLO983061:TLO983065 TVK983061:TVK983065 UFG983061:UFG983065 UPC983061:UPC983065 UYY983061:UYY983065 VIU983061:VIU983065 VSQ983061:VSQ983065 WCM983061:WCM983065 WMI983061:WMI983065 WWO27 KC27 TY27 ADU27 ANQ27 AXM27 BHI27 BRE27 CBA27 CKW27 CUS27 DEO27 DOK27 DYG27 EIC27 ERY27 FBU27 FLQ27 FVM27 GFI27 GPE27 GZA27 HIW27 HSS27 ICO27 IMK27 IWG27 JGC27 JPY27 JZU27 KJQ27 KTM27 LDI27 LNE27 LXA27 MGW27 MQS27 NAO27 NKK27 NUG27 OEC27 ONY27 OXU27 PHQ27 PRM27 QBI27 QLE27 QVA27 REW27 ROS27 RYO27 SIK27 SSG27 TCC27 TLY27 TVU27 UFQ27 UPM27 UZI27 VJE27 VTA27 WCW27 WMS27 WWO29 KC29 TY29 ADU29 ANQ29 AXM29 BHI29 BRE29 CBA29 CKW29 CUS29 DEO29 DOK29 DYG29 EIC29 ERY29 FBU29 FLQ29 FVM29 GFI29 GPE29 GZA29 HIW29 HSS29 ICO29 IMK29 IWG29 JGC29 JPY29 JZU29 KJQ29 KTM29 LDI29 LNE29 LXA29 MGW29 MQS29 NAO29 NKK29 NUG29 OEC29 ONY29 OXU29 PHQ29 PRM29 QBI29 QLE29 QVA29 REW29 ROS29 RYO29 SIK29 SSG29 TCC29 TLY29 TVU29 UFQ29 UPM29 UZI29 VJE29 VTA29 WCW29 WMS29">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61 JH65561 TD65561 ACZ65561 AMV65561 AWR65561 BGN65561 BQJ65561 CAF65561 CKB65561 CTX65561 DDT65561 DNP65561 DXL65561 EHH65561 ERD65561 FAZ65561 FKV65561 FUR65561 GEN65561 GOJ65561 GYF65561 HIB65561 HRX65561 IBT65561 ILP65561 IVL65561 JFH65561 JPD65561 JYZ65561 KIV65561 KSR65561 LCN65561 LMJ65561 LWF65561 MGB65561 MPX65561 MZT65561 NJP65561 NTL65561 ODH65561 OND65561 OWZ65561 PGV65561 PQR65561 QAN65561 QKJ65561 QUF65561 REB65561 RNX65561 RXT65561 SHP65561 SRL65561 TBH65561 TLD65561 TUZ65561 UEV65561 UOR65561 UYN65561 VIJ65561 VSF65561 WCB65561 WLX65561 WVT65561 V131097 JH131097 TD131097 ACZ131097 AMV131097 AWR131097 BGN131097 BQJ131097 CAF131097 CKB131097 CTX131097 DDT131097 DNP131097 DXL131097 EHH131097 ERD131097 FAZ131097 FKV131097 FUR131097 GEN131097 GOJ131097 GYF131097 HIB131097 HRX131097 IBT131097 ILP131097 IVL131097 JFH131097 JPD131097 JYZ131097 KIV131097 KSR131097 LCN131097 LMJ131097 LWF131097 MGB131097 MPX131097 MZT131097 NJP131097 NTL131097 ODH131097 OND131097 OWZ131097 PGV131097 PQR131097 QAN131097 QKJ131097 QUF131097 REB131097 RNX131097 RXT131097 SHP131097 SRL131097 TBH131097 TLD131097 TUZ131097 UEV131097 UOR131097 UYN131097 VIJ131097 VSF131097 WCB131097 WLX131097 WVT131097 V196633 JH196633 TD196633 ACZ196633 AMV196633 AWR196633 BGN196633 BQJ196633 CAF196633 CKB196633 CTX196633 DDT196633 DNP196633 DXL196633 EHH196633 ERD196633 FAZ196633 FKV196633 FUR196633 GEN196633 GOJ196633 GYF196633 HIB196633 HRX196633 IBT196633 ILP196633 IVL196633 JFH196633 JPD196633 JYZ196633 KIV196633 KSR196633 LCN196633 LMJ196633 LWF196633 MGB196633 MPX196633 MZT196633 NJP196633 NTL196633 ODH196633 OND196633 OWZ196633 PGV196633 PQR196633 QAN196633 QKJ196633 QUF196633 REB196633 RNX196633 RXT196633 SHP196633 SRL196633 TBH196633 TLD196633 TUZ196633 UEV196633 UOR196633 UYN196633 VIJ196633 VSF196633 WCB196633 WLX196633 WVT196633 V262169 JH262169 TD262169 ACZ262169 AMV262169 AWR262169 BGN262169 BQJ262169 CAF262169 CKB262169 CTX262169 DDT262169 DNP262169 DXL262169 EHH262169 ERD262169 FAZ262169 FKV262169 FUR262169 GEN262169 GOJ262169 GYF262169 HIB262169 HRX262169 IBT262169 ILP262169 IVL262169 JFH262169 JPD262169 JYZ262169 KIV262169 KSR262169 LCN262169 LMJ262169 LWF262169 MGB262169 MPX262169 MZT262169 NJP262169 NTL262169 ODH262169 OND262169 OWZ262169 PGV262169 PQR262169 QAN262169 QKJ262169 QUF262169 REB262169 RNX262169 RXT262169 SHP262169 SRL262169 TBH262169 TLD262169 TUZ262169 UEV262169 UOR262169 UYN262169 VIJ262169 VSF262169 WCB262169 WLX262169 WVT262169 V327705 JH327705 TD327705 ACZ327705 AMV327705 AWR327705 BGN327705 BQJ327705 CAF327705 CKB327705 CTX327705 DDT327705 DNP327705 DXL327705 EHH327705 ERD327705 FAZ327705 FKV327705 FUR327705 GEN327705 GOJ327705 GYF327705 HIB327705 HRX327705 IBT327705 ILP327705 IVL327705 JFH327705 JPD327705 JYZ327705 KIV327705 KSR327705 LCN327705 LMJ327705 LWF327705 MGB327705 MPX327705 MZT327705 NJP327705 NTL327705 ODH327705 OND327705 OWZ327705 PGV327705 PQR327705 QAN327705 QKJ327705 QUF327705 REB327705 RNX327705 RXT327705 SHP327705 SRL327705 TBH327705 TLD327705 TUZ327705 UEV327705 UOR327705 UYN327705 VIJ327705 VSF327705 WCB327705 WLX327705 WVT327705 V393241 JH393241 TD393241 ACZ393241 AMV393241 AWR393241 BGN393241 BQJ393241 CAF393241 CKB393241 CTX393241 DDT393241 DNP393241 DXL393241 EHH393241 ERD393241 FAZ393241 FKV393241 FUR393241 GEN393241 GOJ393241 GYF393241 HIB393241 HRX393241 IBT393241 ILP393241 IVL393241 JFH393241 JPD393241 JYZ393241 KIV393241 KSR393241 LCN393241 LMJ393241 LWF393241 MGB393241 MPX393241 MZT393241 NJP393241 NTL393241 ODH393241 OND393241 OWZ393241 PGV393241 PQR393241 QAN393241 QKJ393241 QUF393241 REB393241 RNX393241 RXT393241 SHP393241 SRL393241 TBH393241 TLD393241 TUZ393241 UEV393241 UOR393241 UYN393241 VIJ393241 VSF393241 WCB393241 WLX393241 WVT393241 V458777 JH458777 TD458777 ACZ458777 AMV458777 AWR458777 BGN458777 BQJ458777 CAF458777 CKB458777 CTX458777 DDT458777 DNP458777 DXL458777 EHH458777 ERD458777 FAZ458777 FKV458777 FUR458777 GEN458777 GOJ458777 GYF458777 HIB458777 HRX458777 IBT458777 ILP458777 IVL458777 JFH458777 JPD458777 JYZ458777 KIV458777 KSR458777 LCN458777 LMJ458777 LWF458777 MGB458777 MPX458777 MZT458777 NJP458777 NTL458777 ODH458777 OND458777 OWZ458777 PGV458777 PQR458777 QAN458777 QKJ458777 QUF458777 REB458777 RNX458777 RXT458777 SHP458777 SRL458777 TBH458777 TLD458777 TUZ458777 UEV458777 UOR458777 UYN458777 VIJ458777 VSF458777 WCB458777 WLX458777 WVT458777 V524313 JH524313 TD524313 ACZ524313 AMV524313 AWR524313 BGN524313 BQJ524313 CAF524313 CKB524313 CTX524313 DDT524313 DNP524313 DXL524313 EHH524313 ERD524313 FAZ524313 FKV524313 FUR524313 GEN524313 GOJ524313 GYF524313 HIB524313 HRX524313 IBT524313 ILP524313 IVL524313 JFH524313 JPD524313 JYZ524313 KIV524313 KSR524313 LCN524313 LMJ524313 LWF524313 MGB524313 MPX524313 MZT524313 NJP524313 NTL524313 ODH524313 OND524313 OWZ524313 PGV524313 PQR524313 QAN524313 QKJ524313 QUF524313 REB524313 RNX524313 RXT524313 SHP524313 SRL524313 TBH524313 TLD524313 TUZ524313 UEV524313 UOR524313 UYN524313 VIJ524313 VSF524313 WCB524313 WLX524313 WVT524313 V589849 JH589849 TD589849 ACZ589849 AMV589849 AWR589849 BGN589849 BQJ589849 CAF589849 CKB589849 CTX589849 DDT589849 DNP589849 DXL589849 EHH589849 ERD589849 FAZ589849 FKV589849 FUR589849 GEN589849 GOJ589849 GYF589849 HIB589849 HRX589849 IBT589849 ILP589849 IVL589849 JFH589849 JPD589849 JYZ589849 KIV589849 KSR589849 LCN589849 LMJ589849 LWF589849 MGB589849 MPX589849 MZT589849 NJP589849 NTL589849 ODH589849 OND589849 OWZ589849 PGV589849 PQR589849 QAN589849 QKJ589849 QUF589849 REB589849 RNX589849 RXT589849 SHP589849 SRL589849 TBH589849 TLD589849 TUZ589849 UEV589849 UOR589849 UYN589849 VIJ589849 VSF589849 WCB589849 WLX589849 WVT589849 V655385 JH655385 TD655385 ACZ655385 AMV655385 AWR655385 BGN655385 BQJ655385 CAF655385 CKB655385 CTX655385 DDT655385 DNP655385 DXL655385 EHH655385 ERD655385 FAZ655385 FKV655385 FUR655385 GEN655385 GOJ655385 GYF655385 HIB655385 HRX655385 IBT655385 ILP655385 IVL655385 JFH655385 JPD655385 JYZ655385 KIV655385 KSR655385 LCN655385 LMJ655385 LWF655385 MGB655385 MPX655385 MZT655385 NJP655385 NTL655385 ODH655385 OND655385 OWZ655385 PGV655385 PQR655385 QAN655385 QKJ655385 QUF655385 REB655385 RNX655385 RXT655385 SHP655385 SRL655385 TBH655385 TLD655385 TUZ655385 UEV655385 UOR655385 UYN655385 VIJ655385 VSF655385 WCB655385 WLX655385 WVT655385 V720921 JH720921 TD720921 ACZ720921 AMV720921 AWR720921 BGN720921 BQJ720921 CAF720921 CKB720921 CTX720921 DDT720921 DNP720921 DXL720921 EHH720921 ERD720921 FAZ720921 FKV720921 FUR720921 GEN720921 GOJ720921 GYF720921 HIB720921 HRX720921 IBT720921 ILP720921 IVL720921 JFH720921 JPD720921 JYZ720921 KIV720921 KSR720921 LCN720921 LMJ720921 LWF720921 MGB720921 MPX720921 MZT720921 NJP720921 NTL720921 ODH720921 OND720921 OWZ720921 PGV720921 PQR720921 QAN720921 QKJ720921 QUF720921 REB720921 RNX720921 RXT720921 SHP720921 SRL720921 TBH720921 TLD720921 TUZ720921 UEV720921 UOR720921 UYN720921 VIJ720921 VSF720921 WCB720921 WLX720921 WVT720921 V786457 JH786457 TD786457 ACZ786457 AMV786457 AWR786457 BGN786457 BQJ786457 CAF786457 CKB786457 CTX786457 DDT786457 DNP786457 DXL786457 EHH786457 ERD786457 FAZ786457 FKV786457 FUR786457 GEN786457 GOJ786457 GYF786457 HIB786457 HRX786457 IBT786457 ILP786457 IVL786457 JFH786457 JPD786457 JYZ786457 KIV786457 KSR786457 LCN786457 LMJ786457 LWF786457 MGB786457 MPX786457 MZT786457 NJP786457 NTL786457 ODH786457 OND786457 OWZ786457 PGV786457 PQR786457 QAN786457 QKJ786457 QUF786457 REB786457 RNX786457 RXT786457 SHP786457 SRL786457 TBH786457 TLD786457 TUZ786457 UEV786457 UOR786457 UYN786457 VIJ786457 VSF786457 WCB786457 WLX786457 WVT786457 V851993 JH851993 TD851993 ACZ851993 AMV851993 AWR851993 BGN851993 BQJ851993 CAF851993 CKB851993 CTX851993 DDT851993 DNP851993 DXL851993 EHH851993 ERD851993 FAZ851993 FKV851993 FUR851993 GEN851993 GOJ851993 GYF851993 HIB851993 HRX851993 IBT851993 ILP851993 IVL851993 JFH851993 JPD851993 JYZ851993 KIV851993 KSR851993 LCN851993 LMJ851993 LWF851993 MGB851993 MPX851993 MZT851993 NJP851993 NTL851993 ODH851993 OND851993 OWZ851993 PGV851993 PQR851993 QAN851993 QKJ851993 QUF851993 REB851993 RNX851993 RXT851993 SHP851993 SRL851993 TBH851993 TLD851993 TUZ851993 UEV851993 UOR851993 UYN851993 VIJ851993 VSF851993 WCB851993 WLX851993 WVT851993 V917529 JH917529 TD917529 ACZ917529 AMV917529 AWR917529 BGN917529 BQJ917529 CAF917529 CKB917529 CTX917529 DDT917529 DNP917529 DXL917529 EHH917529 ERD917529 FAZ917529 FKV917529 FUR917529 GEN917529 GOJ917529 GYF917529 HIB917529 HRX917529 IBT917529 ILP917529 IVL917529 JFH917529 JPD917529 JYZ917529 KIV917529 KSR917529 LCN917529 LMJ917529 LWF917529 MGB917529 MPX917529 MZT917529 NJP917529 NTL917529 ODH917529 OND917529 OWZ917529 PGV917529 PQR917529 QAN917529 QKJ917529 QUF917529 REB917529 RNX917529 RXT917529 SHP917529 SRL917529 TBH917529 TLD917529 TUZ917529 UEV917529 UOR917529 UYN917529 VIJ917529 VSF917529 WCB917529 WLX917529 WVT917529 V983065 JH983065 TD983065 ACZ983065 AMV983065 AWR983065 BGN983065 BQJ983065 CAF983065 CKB983065 CTX983065 DDT983065 DNP983065 DXL983065 EHH983065 ERD983065 FAZ983065 FKV983065 FUR983065 GEN983065 GOJ983065 GYF983065 HIB983065 HRX983065 IBT983065 ILP983065 IVL983065 JFH983065 JPD983065 JYZ983065 KIV983065 KSR983065 LCN983065 LMJ983065 LWF983065 MGB983065 MPX983065 MZT983065 NJP983065 NTL983065 ODH983065 OND983065 OWZ983065 PGV983065 PQR983065 QAN983065 QKJ983065 QUF983065 REB983065 RNX983065 RXT983065 SHP983065 SRL983065 TBH983065 TLD983065 TUZ983065 UEV983065 UOR983065 UYN983065 VIJ983065 VSF983065 WCB983065 WLX983065 WVT983065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61 JD65561 SZ65561 ACV65561 AMR65561 AWN65561 BGJ65561 BQF65561 CAB65561 CJX65561 CTT65561 DDP65561 DNL65561 DXH65561 EHD65561 EQZ65561 FAV65561 FKR65561 FUN65561 GEJ65561 GOF65561 GYB65561 HHX65561 HRT65561 IBP65561 ILL65561 IVH65561 JFD65561 JOZ65561 JYV65561 KIR65561 KSN65561 LCJ65561 LMF65561 LWB65561 MFX65561 MPT65561 MZP65561 NJL65561 NTH65561 ODD65561 OMZ65561 OWV65561 PGR65561 PQN65561 QAJ65561 QKF65561 QUB65561 RDX65561 RNT65561 RXP65561 SHL65561 SRH65561 TBD65561 TKZ65561 TUV65561 UER65561 UON65561 UYJ65561 VIF65561 VSB65561 WBX65561 WLT65561 WVP65561 R131097 JD131097 SZ131097 ACV131097 AMR131097 AWN131097 BGJ131097 BQF131097 CAB131097 CJX131097 CTT131097 DDP131097 DNL131097 DXH131097 EHD131097 EQZ131097 FAV131097 FKR131097 FUN131097 GEJ131097 GOF131097 GYB131097 HHX131097 HRT131097 IBP131097 ILL131097 IVH131097 JFD131097 JOZ131097 JYV131097 KIR131097 KSN131097 LCJ131097 LMF131097 LWB131097 MFX131097 MPT131097 MZP131097 NJL131097 NTH131097 ODD131097 OMZ131097 OWV131097 PGR131097 PQN131097 QAJ131097 QKF131097 QUB131097 RDX131097 RNT131097 RXP131097 SHL131097 SRH131097 TBD131097 TKZ131097 TUV131097 UER131097 UON131097 UYJ131097 VIF131097 VSB131097 WBX131097 WLT131097 WVP131097 R196633 JD196633 SZ196633 ACV196633 AMR196633 AWN196633 BGJ196633 BQF196633 CAB196633 CJX196633 CTT196633 DDP196633 DNL196633 DXH196633 EHD196633 EQZ196633 FAV196633 FKR196633 FUN196633 GEJ196633 GOF196633 GYB196633 HHX196633 HRT196633 IBP196633 ILL196633 IVH196633 JFD196633 JOZ196633 JYV196633 KIR196633 KSN196633 LCJ196633 LMF196633 LWB196633 MFX196633 MPT196633 MZP196633 NJL196633 NTH196633 ODD196633 OMZ196633 OWV196633 PGR196633 PQN196633 QAJ196633 QKF196633 QUB196633 RDX196633 RNT196633 RXP196633 SHL196633 SRH196633 TBD196633 TKZ196633 TUV196633 UER196633 UON196633 UYJ196633 VIF196633 VSB196633 WBX196633 WLT196633 WVP196633 R262169 JD262169 SZ262169 ACV262169 AMR262169 AWN262169 BGJ262169 BQF262169 CAB262169 CJX262169 CTT262169 DDP262169 DNL262169 DXH262169 EHD262169 EQZ262169 FAV262169 FKR262169 FUN262169 GEJ262169 GOF262169 GYB262169 HHX262169 HRT262169 IBP262169 ILL262169 IVH262169 JFD262169 JOZ262169 JYV262169 KIR262169 KSN262169 LCJ262169 LMF262169 LWB262169 MFX262169 MPT262169 MZP262169 NJL262169 NTH262169 ODD262169 OMZ262169 OWV262169 PGR262169 PQN262169 QAJ262169 QKF262169 QUB262169 RDX262169 RNT262169 RXP262169 SHL262169 SRH262169 TBD262169 TKZ262169 TUV262169 UER262169 UON262169 UYJ262169 VIF262169 VSB262169 WBX262169 WLT262169 WVP262169 R327705 JD327705 SZ327705 ACV327705 AMR327705 AWN327705 BGJ327705 BQF327705 CAB327705 CJX327705 CTT327705 DDP327705 DNL327705 DXH327705 EHD327705 EQZ327705 FAV327705 FKR327705 FUN327705 GEJ327705 GOF327705 GYB327705 HHX327705 HRT327705 IBP327705 ILL327705 IVH327705 JFD327705 JOZ327705 JYV327705 KIR327705 KSN327705 LCJ327705 LMF327705 LWB327705 MFX327705 MPT327705 MZP327705 NJL327705 NTH327705 ODD327705 OMZ327705 OWV327705 PGR327705 PQN327705 QAJ327705 QKF327705 QUB327705 RDX327705 RNT327705 RXP327705 SHL327705 SRH327705 TBD327705 TKZ327705 TUV327705 UER327705 UON327705 UYJ327705 VIF327705 VSB327705 WBX327705 WLT327705 WVP327705 R393241 JD393241 SZ393241 ACV393241 AMR393241 AWN393241 BGJ393241 BQF393241 CAB393241 CJX393241 CTT393241 DDP393241 DNL393241 DXH393241 EHD393241 EQZ393241 FAV393241 FKR393241 FUN393241 GEJ393241 GOF393241 GYB393241 HHX393241 HRT393241 IBP393241 ILL393241 IVH393241 JFD393241 JOZ393241 JYV393241 KIR393241 KSN393241 LCJ393241 LMF393241 LWB393241 MFX393241 MPT393241 MZP393241 NJL393241 NTH393241 ODD393241 OMZ393241 OWV393241 PGR393241 PQN393241 QAJ393241 QKF393241 QUB393241 RDX393241 RNT393241 RXP393241 SHL393241 SRH393241 TBD393241 TKZ393241 TUV393241 UER393241 UON393241 UYJ393241 VIF393241 VSB393241 WBX393241 WLT393241 WVP393241 R458777 JD458777 SZ458777 ACV458777 AMR458777 AWN458777 BGJ458777 BQF458777 CAB458777 CJX458777 CTT458777 DDP458777 DNL458777 DXH458777 EHD458777 EQZ458777 FAV458777 FKR458777 FUN458777 GEJ458777 GOF458777 GYB458777 HHX458777 HRT458777 IBP458777 ILL458777 IVH458777 JFD458777 JOZ458777 JYV458777 KIR458777 KSN458777 LCJ458777 LMF458777 LWB458777 MFX458777 MPT458777 MZP458777 NJL458777 NTH458777 ODD458777 OMZ458777 OWV458777 PGR458777 PQN458777 QAJ458777 QKF458777 QUB458777 RDX458777 RNT458777 RXP458777 SHL458777 SRH458777 TBD458777 TKZ458777 TUV458777 UER458777 UON458777 UYJ458777 VIF458777 VSB458777 WBX458777 WLT458777 WVP458777 R524313 JD524313 SZ524313 ACV524313 AMR524313 AWN524313 BGJ524313 BQF524313 CAB524313 CJX524313 CTT524313 DDP524313 DNL524313 DXH524313 EHD524313 EQZ524313 FAV524313 FKR524313 FUN524313 GEJ524313 GOF524313 GYB524313 HHX524313 HRT524313 IBP524313 ILL524313 IVH524313 JFD524313 JOZ524313 JYV524313 KIR524313 KSN524313 LCJ524313 LMF524313 LWB524313 MFX524313 MPT524313 MZP524313 NJL524313 NTH524313 ODD524313 OMZ524313 OWV524313 PGR524313 PQN524313 QAJ524313 QKF524313 QUB524313 RDX524313 RNT524313 RXP524313 SHL524313 SRH524313 TBD524313 TKZ524313 TUV524313 UER524313 UON524313 UYJ524313 VIF524313 VSB524313 WBX524313 WLT524313 WVP524313 R589849 JD589849 SZ589849 ACV589849 AMR589849 AWN589849 BGJ589849 BQF589849 CAB589849 CJX589849 CTT589849 DDP589849 DNL589849 DXH589849 EHD589849 EQZ589849 FAV589849 FKR589849 FUN589849 GEJ589849 GOF589849 GYB589849 HHX589849 HRT589849 IBP589849 ILL589849 IVH589849 JFD589849 JOZ589849 JYV589849 KIR589849 KSN589849 LCJ589849 LMF589849 LWB589849 MFX589849 MPT589849 MZP589849 NJL589849 NTH589849 ODD589849 OMZ589849 OWV589849 PGR589849 PQN589849 QAJ589849 QKF589849 QUB589849 RDX589849 RNT589849 RXP589849 SHL589849 SRH589849 TBD589849 TKZ589849 TUV589849 UER589849 UON589849 UYJ589849 VIF589849 VSB589849 WBX589849 WLT589849 WVP589849 R655385 JD655385 SZ655385 ACV655385 AMR655385 AWN655385 BGJ655385 BQF655385 CAB655385 CJX655385 CTT655385 DDP655385 DNL655385 DXH655385 EHD655385 EQZ655385 FAV655385 FKR655385 FUN655385 GEJ655385 GOF655385 GYB655385 HHX655385 HRT655385 IBP655385 ILL655385 IVH655385 JFD655385 JOZ655385 JYV655385 KIR655385 KSN655385 LCJ655385 LMF655385 LWB655385 MFX655385 MPT655385 MZP655385 NJL655385 NTH655385 ODD655385 OMZ655385 OWV655385 PGR655385 PQN655385 QAJ655385 QKF655385 QUB655385 RDX655385 RNT655385 RXP655385 SHL655385 SRH655385 TBD655385 TKZ655385 TUV655385 UER655385 UON655385 UYJ655385 VIF655385 VSB655385 WBX655385 WLT655385 WVP655385 R720921 JD720921 SZ720921 ACV720921 AMR720921 AWN720921 BGJ720921 BQF720921 CAB720921 CJX720921 CTT720921 DDP720921 DNL720921 DXH720921 EHD720921 EQZ720921 FAV720921 FKR720921 FUN720921 GEJ720921 GOF720921 GYB720921 HHX720921 HRT720921 IBP720921 ILL720921 IVH720921 JFD720921 JOZ720921 JYV720921 KIR720921 KSN720921 LCJ720921 LMF720921 LWB720921 MFX720921 MPT720921 MZP720921 NJL720921 NTH720921 ODD720921 OMZ720921 OWV720921 PGR720921 PQN720921 QAJ720921 QKF720921 QUB720921 RDX720921 RNT720921 RXP720921 SHL720921 SRH720921 TBD720921 TKZ720921 TUV720921 UER720921 UON720921 UYJ720921 VIF720921 VSB720921 WBX720921 WLT720921 WVP720921 R786457 JD786457 SZ786457 ACV786457 AMR786457 AWN786457 BGJ786457 BQF786457 CAB786457 CJX786457 CTT786457 DDP786457 DNL786457 DXH786457 EHD786457 EQZ786457 FAV786457 FKR786457 FUN786457 GEJ786457 GOF786457 GYB786457 HHX786457 HRT786457 IBP786457 ILL786457 IVH786457 JFD786457 JOZ786457 JYV786457 KIR786457 KSN786457 LCJ786457 LMF786457 LWB786457 MFX786457 MPT786457 MZP786457 NJL786457 NTH786457 ODD786457 OMZ786457 OWV786457 PGR786457 PQN786457 QAJ786457 QKF786457 QUB786457 RDX786457 RNT786457 RXP786457 SHL786457 SRH786457 TBD786457 TKZ786457 TUV786457 UER786457 UON786457 UYJ786457 VIF786457 VSB786457 WBX786457 WLT786457 WVP786457 R851993 JD851993 SZ851993 ACV851993 AMR851993 AWN851993 BGJ851993 BQF851993 CAB851993 CJX851993 CTT851993 DDP851993 DNL851993 DXH851993 EHD851993 EQZ851993 FAV851993 FKR851993 FUN851993 GEJ851993 GOF851993 GYB851993 HHX851993 HRT851993 IBP851993 ILL851993 IVH851993 JFD851993 JOZ851993 JYV851993 KIR851993 KSN851993 LCJ851993 LMF851993 LWB851993 MFX851993 MPT851993 MZP851993 NJL851993 NTH851993 ODD851993 OMZ851993 OWV851993 PGR851993 PQN851993 QAJ851993 QKF851993 QUB851993 RDX851993 RNT851993 RXP851993 SHL851993 SRH851993 TBD851993 TKZ851993 TUV851993 UER851993 UON851993 UYJ851993 VIF851993 VSB851993 WBX851993 WLT851993 WVP851993 R917529 JD917529 SZ917529 ACV917529 AMR917529 AWN917529 BGJ917529 BQF917529 CAB917529 CJX917529 CTT917529 DDP917529 DNL917529 DXH917529 EHD917529 EQZ917529 FAV917529 FKR917529 FUN917529 GEJ917529 GOF917529 GYB917529 HHX917529 HRT917529 IBP917529 ILL917529 IVH917529 JFD917529 JOZ917529 JYV917529 KIR917529 KSN917529 LCJ917529 LMF917529 LWB917529 MFX917529 MPT917529 MZP917529 NJL917529 NTH917529 ODD917529 OMZ917529 OWV917529 PGR917529 PQN917529 QAJ917529 QKF917529 QUB917529 RDX917529 RNT917529 RXP917529 SHL917529 SRH917529 TBD917529 TKZ917529 TUV917529 UER917529 UON917529 UYJ917529 VIF917529 VSB917529 WBX917529 WLT917529 WVP917529 R983065 JD983065 SZ983065 ACV983065 AMR983065 AWN983065 BGJ983065 BQF983065 CAB983065 CJX983065 CTT983065 DDP983065 DNL983065 DXH983065 EHD983065 EQZ983065 FAV983065 FKR983065 FUN983065 GEJ983065 GOF983065 GYB983065 HHX983065 HRT983065 IBP983065 ILL983065 IVH983065 JFD983065 JOZ983065 JYV983065 KIR983065 KSN983065 LCJ983065 LMF983065 LWB983065 MFX983065 MPT983065 MZP983065 NJL983065 NTH983065 ODD983065 OMZ983065 OWV983065 PGR983065 PQN983065 QAJ983065 QKF983065 QUB983065 RDX983065 RNT983065 RXP983065 SHL983065 SRH983065 TBD983065 TKZ983065 TUV983065 UER983065 UON983065 UYJ983065 VIF983065 VSB983065 WBX983065 WLT983065 WVP983065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61 IZ65561 SV65561 ACR65561 AMN65561 AWJ65561 BGF65561 BQB65561 BZX65561 CJT65561 CTP65561 DDL65561 DNH65561 DXD65561 EGZ65561 EQV65561 FAR65561 FKN65561 FUJ65561 GEF65561 GOB65561 GXX65561 HHT65561 HRP65561 IBL65561 ILH65561 IVD65561 JEZ65561 JOV65561 JYR65561 KIN65561 KSJ65561 LCF65561 LMB65561 LVX65561 MFT65561 MPP65561 MZL65561 NJH65561 NTD65561 OCZ65561 OMV65561 OWR65561 PGN65561 PQJ65561 QAF65561 QKB65561 QTX65561 RDT65561 RNP65561 RXL65561 SHH65561 SRD65561 TAZ65561 TKV65561 TUR65561 UEN65561 UOJ65561 UYF65561 VIB65561 VRX65561 WBT65561 WLP65561 WVL65561 N131097 IZ131097 SV131097 ACR131097 AMN131097 AWJ131097 BGF131097 BQB131097 BZX131097 CJT131097 CTP131097 DDL131097 DNH131097 DXD131097 EGZ131097 EQV131097 FAR131097 FKN131097 FUJ131097 GEF131097 GOB131097 GXX131097 HHT131097 HRP131097 IBL131097 ILH131097 IVD131097 JEZ131097 JOV131097 JYR131097 KIN131097 KSJ131097 LCF131097 LMB131097 LVX131097 MFT131097 MPP131097 MZL131097 NJH131097 NTD131097 OCZ131097 OMV131097 OWR131097 PGN131097 PQJ131097 QAF131097 QKB131097 QTX131097 RDT131097 RNP131097 RXL131097 SHH131097 SRD131097 TAZ131097 TKV131097 TUR131097 UEN131097 UOJ131097 UYF131097 VIB131097 VRX131097 WBT131097 WLP131097 WVL131097 N196633 IZ196633 SV196633 ACR196633 AMN196633 AWJ196633 BGF196633 BQB196633 BZX196633 CJT196633 CTP196633 DDL196633 DNH196633 DXD196633 EGZ196633 EQV196633 FAR196633 FKN196633 FUJ196633 GEF196633 GOB196633 GXX196633 HHT196633 HRP196633 IBL196633 ILH196633 IVD196633 JEZ196633 JOV196633 JYR196633 KIN196633 KSJ196633 LCF196633 LMB196633 LVX196633 MFT196633 MPP196633 MZL196633 NJH196633 NTD196633 OCZ196633 OMV196633 OWR196633 PGN196633 PQJ196633 QAF196633 QKB196633 QTX196633 RDT196633 RNP196633 RXL196633 SHH196633 SRD196633 TAZ196633 TKV196633 TUR196633 UEN196633 UOJ196633 UYF196633 VIB196633 VRX196633 WBT196633 WLP196633 WVL196633 N262169 IZ262169 SV262169 ACR262169 AMN262169 AWJ262169 BGF262169 BQB262169 BZX262169 CJT262169 CTP262169 DDL262169 DNH262169 DXD262169 EGZ262169 EQV262169 FAR262169 FKN262169 FUJ262169 GEF262169 GOB262169 GXX262169 HHT262169 HRP262169 IBL262169 ILH262169 IVD262169 JEZ262169 JOV262169 JYR262169 KIN262169 KSJ262169 LCF262169 LMB262169 LVX262169 MFT262169 MPP262169 MZL262169 NJH262169 NTD262169 OCZ262169 OMV262169 OWR262169 PGN262169 PQJ262169 QAF262169 QKB262169 QTX262169 RDT262169 RNP262169 RXL262169 SHH262169 SRD262169 TAZ262169 TKV262169 TUR262169 UEN262169 UOJ262169 UYF262169 VIB262169 VRX262169 WBT262169 WLP262169 WVL262169 N327705 IZ327705 SV327705 ACR327705 AMN327705 AWJ327705 BGF327705 BQB327705 BZX327705 CJT327705 CTP327705 DDL327705 DNH327705 DXD327705 EGZ327705 EQV327705 FAR327705 FKN327705 FUJ327705 GEF327705 GOB327705 GXX327705 HHT327705 HRP327705 IBL327705 ILH327705 IVD327705 JEZ327705 JOV327705 JYR327705 KIN327705 KSJ327705 LCF327705 LMB327705 LVX327705 MFT327705 MPP327705 MZL327705 NJH327705 NTD327705 OCZ327705 OMV327705 OWR327705 PGN327705 PQJ327705 QAF327705 QKB327705 QTX327705 RDT327705 RNP327705 RXL327705 SHH327705 SRD327705 TAZ327705 TKV327705 TUR327705 UEN327705 UOJ327705 UYF327705 VIB327705 VRX327705 WBT327705 WLP327705 WVL327705 N393241 IZ393241 SV393241 ACR393241 AMN393241 AWJ393241 BGF393241 BQB393241 BZX393241 CJT393241 CTP393241 DDL393241 DNH393241 DXD393241 EGZ393241 EQV393241 FAR393241 FKN393241 FUJ393241 GEF393241 GOB393241 GXX393241 HHT393241 HRP393241 IBL393241 ILH393241 IVD393241 JEZ393241 JOV393241 JYR393241 KIN393241 KSJ393241 LCF393241 LMB393241 LVX393241 MFT393241 MPP393241 MZL393241 NJH393241 NTD393241 OCZ393241 OMV393241 OWR393241 PGN393241 PQJ393241 QAF393241 QKB393241 QTX393241 RDT393241 RNP393241 RXL393241 SHH393241 SRD393241 TAZ393241 TKV393241 TUR393241 UEN393241 UOJ393241 UYF393241 VIB393241 VRX393241 WBT393241 WLP393241 WVL393241 N458777 IZ458777 SV458777 ACR458777 AMN458777 AWJ458777 BGF458777 BQB458777 BZX458777 CJT458777 CTP458777 DDL458777 DNH458777 DXD458777 EGZ458777 EQV458777 FAR458777 FKN458777 FUJ458777 GEF458777 GOB458777 GXX458777 HHT458777 HRP458777 IBL458777 ILH458777 IVD458777 JEZ458777 JOV458777 JYR458777 KIN458777 KSJ458777 LCF458777 LMB458777 LVX458777 MFT458777 MPP458777 MZL458777 NJH458777 NTD458777 OCZ458777 OMV458777 OWR458777 PGN458777 PQJ458777 QAF458777 QKB458777 QTX458777 RDT458777 RNP458777 RXL458777 SHH458777 SRD458777 TAZ458777 TKV458777 TUR458777 UEN458777 UOJ458777 UYF458777 VIB458777 VRX458777 WBT458777 WLP458777 WVL458777 N524313 IZ524313 SV524313 ACR524313 AMN524313 AWJ524313 BGF524313 BQB524313 BZX524313 CJT524313 CTP524313 DDL524313 DNH524313 DXD524313 EGZ524313 EQV524313 FAR524313 FKN524313 FUJ524313 GEF524313 GOB524313 GXX524313 HHT524313 HRP524313 IBL524313 ILH524313 IVD524313 JEZ524313 JOV524313 JYR524313 KIN524313 KSJ524313 LCF524313 LMB524313 LVX524313 MFT524313 MPP524313 MZL524313 NJH524313 NTD524313 OCZ524313 OMV524313 OWR524313 PGN524313 PQJ524313 QAF524313 QKB524313 QTX524313 RDT524313 RNP524313 RXL524313 SHH524313 SRD524313 TAZ524313 TKV524313 TUR524313 UEN524313 UOJ524313 UYF524313 VIB524313 VRX524313 WBT524313 WLP524313 WVL524313 N589849 IZ589849 SV589849 ACR589849 AMN589849 AWJ589849 BGF589849 BQB589849 BZX589849 CJT589849 CTP589849 DDL589849 DNH589849 DXD589849 EGZ589849 EQV589849 FAR589849 FKN589849 FUJ589849 GEF589849 GOB589849 GXX589849 HHT589849 HRP589849 IBL589849 ILH589849 IVD589849 JEZ589849 JOV589849 JYR589849 KIN589849 KSJ589849 LCF589849 LMB589849 LVX589849 MFT589849 MPP589849 MZL589849 NJH589849 NTD589849 OCZ589849 OMV589849 OWR589849 PGN589849 PQJ589849 QAF589849 QKB589849 QTX589849 RDT589849 RNP589849 RXL589849 SHH589849 SRD589849 TAZ589849 TKV589849 TUR589849 UEN589849 UOJ589849 UYF589849 VIB589849 VRX589849 WBT589849 WLP589849 WVL589849 N655385 IZ655385 SV655385 ACR655385 AMN655385 AWJ655385 BGF655385 BQB655385 BZX655385 CJT655385 CTP655385 DDL655385 DNH655385 DXD655385 EGZ655385 EQV655385 FAR655385 FKN655385 FUJ655385 GEF655385 GOB655385 GXX655385 HHT655385 HRP655385 IBL655385 ILH655385 IVD655385 JEZ655385 JOV655385 JYR655385 KIN655385 KSJ655385 LCF655385 LMB655385 LVX655385 MFT655385 MPP655385 MZL655385 NJH655385 NTD655385 OCZ655385 OMV655385 OWR655385 PGN655385 PQJ655385 QAF655385 QKB655385 QTX655385 RDT655385 RNP655385 RXL655385 SHH655385 SRD655385 TAZ655385 TKV655385 TUR655385 UEN655385 UOJ655385 UYF655385 VIB655385 VRX655385 WBT655385 WLP655385 WVL655385 N720921 IZ720921 SV720921 ACR720921 AMN720921 AWJ720921 BGF720921 BQB720921 BZX720921 CJT720921 CTP720921 DDL720921 DNH720921 DXD720921 EGZ720921 EQV720921 FAR720921 FKN720921 FUJ720921 GEF720921 GOB720921 GXX720921 HHT720921 HRP720921 IBL720921 ILH720921 IVD720921 JEZ720921 JOV720921 JYR720921 KIN720921 KSJ720921 LCF720921 LMB720921 LVX720921 MFT720921 MPP720921 MZL720921 NJH720921 NTD720921 OCZ720921 OMV720921 OWR720921 PGN720921 PQJ720921 QAF720921 QKB720921 QTX720921 RDT720921 RNP720921 RXL720921 SHH720921 SRD720921 TAZ720921 TKV720921 TUR720921 UEN720921 UOJ720921 UYF720921 VIB720921 VRX720921 WBT720921 WLP720921 WVL720921 N786457 IZ786457 SV786457 ACR786457 AMN786457 AWJ786457 BGF786457 BQB786457 BZX786457 CJT786457 CTP786457 DDL786457 DNH786457 DXD786457 EGZ786457 EQV786457 FAR786457 FKN786457 FUJ786457 GEF786457 GOB786457 GXX786457 HHT786457 HRP786457 IBL786457 ILH786457 IVD786457 JEZ786457 JOV786457 JYR786457 KIN786457 KSJ786457 LCF786457 LMB786457 LVX786457 MFT786457 MPP786457 MZL786457 NJH786457 NTD786457 OCZ786457 OMV786457 OWR786457 PGN786457 PQJ786457 QAF786457 QKB786457 QTX786457 RDT786457 RNP786457 RXL786457 SHH786457 SRD786457 TAZ786457 TKV786457 TUR786457 UEN786457 UOJ786457 UYF786457 VIB786457 VRX786457 WBT786457 WLP786457 WVL786457 N851993 IZ851993 SV851993 ACR851993 AMN851993 AWJ851993 BGF851993 BQB851993 BZX851993 CJT851993 CTP851993 DDL851993 DNH851993 DXD851993 EGZ851993 EQV851993 FAR851993 FKN851993 FUJ851993 GEF851993 GOB851993 GXX851993 HHT851993 HRP851993 IBL851993 ILH851993 IVD851993 JEZ851993 JOV851993 JYR851993 KIN851993 KSJ851993 LCF851993 LMB851993 LVX851993 MFT851993 MPP851993 MZL851993 NJH851993 NTD851993 OCZ851993 OMV851993 OWR851993 PGN851993 PQJ851993 QAF851993 QKB851993 QTX851993 RDT851993 RNP851993 RXL851993 SHH851993 SRD851993 TAZ851993 TKV851993 TUR851993 UEN851993 UOJ851993 UYF851993 VIB851993 VRX851993 WBT851993 WLP851993 WVL851993 N917529 IZ917529 SV917529 ACR917529 AMN917529 AWJ917529 BGF917529 BQB917529 BZX917529 CJT917529 CTP917529 DDL917529 DNH917529 DXD917529 EGZ917529 EQV917529 FAR917529 FKN917529 FUJ917529 GEF917529 GOB917529 GXX917529 HHT917529 HRP917529 IBL917529 ILH917529 IVD917529 JEZ917529 JOV917529 JYR917529 KIN917529 KSJ917529 LCF917529 LMB917529 LVX917529 MFT917529 MPP917529 MZL917529 NJH917529 NTD917529 OCZ917529 OMV917529 OWR917529 PGN917529 PQJ917529 QAF917529 QKB917529 QTX917529 RDT917529 RNP917529 RXL917529 SHH917529 SRD917529 TAZ917529 TKV917529 TUR917529 UEN917529 UOJ917529 UYF917529 VIB917529 VRX917529 WBT917529 WLP917529 WVL917529 N983065 IZ983065 SV983065 ACR983065 AMN983065 AWJ983065 BGF983065 BQB983065 BZX983065 CJT983065 CTP983065 DDL983065 DNH983065 DXD983065 EGZ983065 EQV983065 FAR983065 FKN983065 FUJ983065 GEF983065 GOB983065 GXX983065 HHT983065 HRP983065 IBL983065 ILH983065 IVD983065 JEZ983065 JOV983065 JYR983065 KIN983065 KSJ983065 LCF983065 LMB983065 LVX983065 MFT983065 MPP983065 MZL983065 NJH983065 NTD983065 OCZ983065 OMV983065 OWR983065 PGN983065 PQJ983065 QAF983065 QKB983065 QTX983065 RDT983065 RNP983065 RXL983065 SHH983065 SRD983065 TAZ983065 TKV983065 TUR983065 UEN983065 UOJ983065 UYF983065 VIB983065 VRX983065 WBT983065 WLP983065 WVL983065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61:AC65562 JO65561:JO65562 TK65561:TK65562 ADG65561:ADG65562 ANC65561:ANC65562 AWY65561:AWY65562 BGU65561:BGU65562 BQQ65561:BQQ65562 CAM65561:CAM65562 CKI65561:CKI65562 CUE65561:CUE65562 DEA65561:DEA65562 DNW65561:DNW65562 DXS65561:DXS65562 EHO65561:EHO65562 ERK65561:ERK65562 FBG65561:FBG65562 FLC65561:FLC65562 FUY65561:FUY65562 GEU65561:GEU65562 GOQ65561:GOQ65562 GYM65561:GYM65562 HII65561:HII65562 HSE65561:HSE65562 ICA65561:ICA65562 ILW65561:ILW65562 IVS65561:IVS65562 JFO65561:JFO65562 JPK65561:JPK65562 JZG65561:JZG65562 KJC65561:KJC65562 KSY65561:KSY65562 LCU65561:LCU65562 LMQ65561:LMQ65562 LWM65561:LWM65562 MGI65561:MGI65562 MQE65561:MQE65562 NAA65561:NAA65562 NJW65561:NJW65562 NTS65561:NTS65562 ODO65561:ODO65562 ONK65561:ONK65562 OXG65561:OXG65562 PHC65561:PHC65562 PQY65561:PQY65562 QAU65561:QAU65562 QKQ65561:QKQ65562 QUM65561:QUM65562 REI65561:REI65562 ROE65561:ROE65562 RYA65561:RYA65562 SHW65561:SHW65562 SRS65561:SRS65562 TBO65561:TBO65562 TLK65561:TLK65562 TVG65561:TVG65562 UFC65561:UFC65562 UOY65561:UOY65562 UYU65561:UYU65562 VIQ65561:VIQ65562 VSM65561:VSM65562 WCI65561:WCI65562 WME65561:WME65562 WWA65561:WWA65562 AC131097:AC131098 JO131097:JO131098 TK131097:TK131098 ADG131097:ADG131098 ANC131097:ANC131098 AWY131097:AWY131098 BGU131097:BGU131098 BQQ131097:BQQ131098 CAM131097:CAM131098 CKI131097:CKI131098 CUE131097:CUE131098 DEA131097:DEA131098 DNW131097:DNW131098 DXS131097:DXS131098 EHO131097:EHO131098 ERK131097:ERK131098 FBG131097:FBG131098 FLC131097:FLC131098 FUY131097:FUY131098 GEU131097:GEU131098 GOQ131097:GOQ131098 GYM131097:GYM131098 HII131097:HII131098 HSE131097:HSE131098 ICA131097:ICA131098 ILW131097:ILW131098 IVS131097:IVS131098 JFO131097:JFO131098 JPK131097:JPK131098 JZG131097:JZG131098 KJC131097:KJC131098 KSY131097:KSY131098 LCU131097:LCU131098 LMQ131097:LMQ131098 LWM131097:LWM131098 MGI131097:MGI131098 MQE131097:MQE131098 NAA131097:NAA131098 NJW131097:NJW131098 NTS131097:NTS131098 ODO131097:ODO131098 ONK131097:ONK131098 OXG131097:OXG131098 PHC131097:PHC131098 PQY131097:PQY131098 QAU131097:QAU131098 QKQ131097:QKQ131098 QUM131097:QUM131098 REI131097:REI131098 ROE131097:ROE131098 RYA131097:RYA131098 SHW131097:SHW131098 SRS131097:SRS131098 TBO131097:TBO131098 TLK131097:TLK131098 TVG131097:TVG131098 UFC131097:UFC131098 UOY131097:UOY131098 UYU131097:UYU131098 VIQ131097:VIQ131098 VSM131097:VSM131098 WCI131097:WCI131098 WME131097:WME131098 WWA131097:WWA131098 AC196633:AC196634 JO196633:JO196634 TK196633:TK196634 ADG196633:ADG196634 ANC196633:ANC196634 AWY196633:AWY196634 BGU196633:BGU196634 BQQ196633:BQQ196634 CAM196633:CAM196634 CKI196633:CKI196634 CUE196633:CUE196634 DEA196633:DEA196634 DNW196633:DNW196634 DXS196633:DXS196634 EHO196633:EHO196634 ERK196633:ERK196634 FBG196633:FBG196634 FLC196633:FLC196634 FUY196633:FUY196634 GEU196633:GEU196634 GOQ196633:GOQ196634 GYM196633:GYM196634 HII196633:HII196634 HSE196633:HSE196634 ICA196633:ICA196634 ILW196633:ILW196634 IVS196633:IVS196634 JFO196633:JFO196634 JPK196633:JPK196634 JZG196633:JZG196634 KJC196633:KJC196634 KSY196633:KSY196634 LCU196633:LCU196634 LMQ196633:LMQ196634 LWM196633:LWM196634 MGI196633:MGI196634 MQE196633:MQE196634 NAA196633:NAA196634 NJW196633:NJW196634 NTS196633:NTS196634 ODO196633:ODO196634 ONK196633:ONK196634 OXG196633:OXG196634 PHC196633:PHC196634 PQY196633:PQY196634 QAU196633:QAU196634 QKQ196633:QKQ196634 QUM196633:QUM196634 REI196633:REI196634 ROE196633:ROE196634 RYA196633:RYA196634 SHW196633:SHW196634 SRS196633:SRS196634 TBO196633:TBO196634 TLK196633:TLK196634 TVG196633:TVG196634 UFC196633:UFC196634 UOY196633:UOY196634 UYU196633:UYU196634 VIQ196633:VIQ196634 VSM196633:VSM196634 WCI196633:WCI196634 WME196633:WME196634 WWA196633:WWA196634 AC262169:AC262170 JO262169:JO262170 TK262169:TK262170 ADG262169:ADG262170 ANC262169:ANC262170 AWY262169:AWY262170 BGU262169:BGU262170 BQQ262169:BQQ262170 CAM262169:CAM262170 CKI262169:CKI262170 CUE262169:CUE262170 DEA262169:DEA262170 DNW262169:DNW262170 DXS262169:DXS262170 EHO262169:EHO262170 ERK262169:ERK262170 FBG262169:FBG262170 FLC262169:FLC262170 FUY262169:FUY262170 GEU262169:GEU262170 GOQ262169:GOQ262170 GYM262169:GYM262170 HII262169:HII262170 HSE262169:HSE262170 ICA262169:ICA262170 ILW262169:ILW262170 IVS262169:IVS262170 JFO262169:JFO262170 JPK262169:JPK262170 JZG262169:JZG262170 KJC262169:KJC262170 KSY262169:KSY262170 LCU262169:LCU262170 LMQ262169:LMQ262170 LWM262169:LWM262170 MGI262169:MGI262170 MQE262169:MQE262170 NAA262169:NAA262170 NJW262169:NJW262170 NTS262169:NTS262170 ODO262169:ODO262170 ONK262169:ONK262170 OXG262169:OXG262170 PHC262169:PHC262170 PQY262169:PQY262170 QAU262169:QAU262170 QKQ262169:QKQ262170 QUM262169:QUM262170 REI262169:REI262170 ROE262169:ROE262170 RYA262169:RYA262170 SHW262169:SHW262170 SRS262169:SRS262170 TBO262169:TBO262170 TLK262169:TLK262170 TVG262169:TVG262170 UFC262169:UFC262170 UOY262169:UOY262170 UYU262169:UYU262170 VIQ262169:VIQ262170 VSM262169:VSM262170 WCI262169:WCI262170 WME262169:WME262170 WWA262169:WWA262170 AC327705:AC327706 JO327705:JO327706 TK327705:TK327706 ADG327705:ADG327706 ANC327705:ANC327706 AWY327705:AWY327706 BGU327705:BGU327706 BQQ327705:BQQ327706 CAM327705:CAM327706 CKI327705:CKI327706 CUE327705:CUE327706 DEA327705:DEA327706 DNW327705:DNW327706 DXS327705:DXS327706 EHO327705:EHO327706 ERK327705:ERK327706 FBG327705:FBG327706 FLC327705:FLC327706 FUY327705:FUY327706 GEU327705:GEU327706 GOQ327705:GOQ327706 GYM327705:GYM327706 HII327705:HII327706 HSE327705:HSE327706 ICA327705:ICA327706 ILW327705:ILW327706 IVS327705:IVS327706 JFO327705:JFO327706 JPK327705:JPK327706 JZG327705:JZG327706 KJC327705:KJC327706 KSY327705:KSY327706 LCU327705:LCU327706 LMQ327705:LMQ327706 LWM327705:LWM327706 MGI327705:MGI327706 MQE327705:MQE327706 NAA327705:NAA327706 NJW327705:NJW327706 NTS327705:NTS327706 ODO327705:ODO327706 ONK327705:ONK327706 OXG327705:OXG327706 PHC327705:PHC327706 PQY327705:PQY327706 QAU327705:QAU327706 QKQ327705:QKQ327706 QUM327705:QUM327706 REI327705:REI327706 ROE327705:ROE327706 RYA327705:RYA327706 SHW327705:SHW327706 SRS327705:SRS327706 TBO327705:TBO327706 TLK327705:TLK327706 TVG327705:TVG327706 UFC327705:UFC327706 UOY327705:UOY327706 UYU327705:UYU327706 VIQ327705:VIQ327706 VSM327705:VSM327706 WCI327705:WCI327706 WME327705:WME327706 WWA327705:WWA327706 AC393241:AC393242 JO393241:JO393242 TK393241:TK393242 ADG393241:ADG393242 ANC393241:ANC393242 AWY393241:AWY393242 BGU393241:BGU393242 BQQ393241:BQQ393242 CAM393241:CAM393242 CKI393241:CKI393242 CUE393241:CUE393242 DEA393241:DEA393242 DNW393241:DNW393242 DXS393241:DXS393242 EHO393241:EHO393242 ERK393241:ERK393242 FBG393241:FBG393242 FLC393241:FLC393242 FUY393241:FUY393242 GEU393241:GEU393242 GOQ393241:GOQ393242 GYM393241:GYM393242 HII393241:HII393242 HSE393241:HSE393242 ICA393241:ICA393242 ILW393241:ILW393242 IVS393241:IVS393242 JFO393241:JFO393242 JPK393241:JPK393242 JZG393241:JZG393242 KJC393241:KJC393242 KSY393241:KSY393242 LCU393241:LCU393242 LMQ393241:LMQ393242 LWM393241:LWM393242 MGI393241:MGI393242 MQE393241:MQE393242 NAA393241:NAA393242 NJW393241:NJW393242 NTS393241:NTS393242 ODO393241:ODO393242 ONK393241:ONK393242 OXG393241:OXG393242 PHC393241:PHC393242 PQY393241:PQY393242 QAU393241:QAU393242 QKQ393241:QKQ393242 QUM393241:QUM393242 REI393241:REI393242 ROE393241:ROE393242 RYA393241:RYA393242 SHW393241:SHW393242 SRS393241:SRS393242 TBO393241:TBO393242 TLK393241:TLK393242 TVG393241:TVG393242 UFC393241:UFC393242 UOY393241:UOY393242 UYU393241:UYU393242 VIQ393241:VIQ393242 VSM393241:VSM393242 WCI393241:WCI393242 WME393241:WME393242 WWA393241:WWA393242 AC458777:AC458778 JO458777:JO458778 TK458777:TK458778 ADG458777:ADG458778 ANC458777:ANC458778 AWY458777:AWY458778 BGU458777:BGU458778 BQQ458777:BQQ458778 CAM458777:CAM458778 CKI458777:CKI458778 CUE458777:CUE458778 DEA458777:DEA458778 DNW458777:DNW458778 DXS458777:DXS458778 EHO458777:EHO458778 ERK458777:ERK458778 FBG458777:FBG458778 FLC458777:FLC458778 FUY458777:FUY458778 GEU458777:GEU458778 GOQ458777:GOQ458778 GYM458777:GYM458778 HII458777:HII458778 HSE458777:HSE458778 ICA458777:ICA458778 ILW458777:ILW458778 IVS458777:IVS458778 JFO458777:JFO458778 JPK458777:JPK458778 JZG458777:JZG458778 KJC458777:KJC458778 KSY458777:KSY458778 LCU458777:LCU458778 LMQ458777:LMQ458778 LWM458777:LWM458778 MGI458777:MGI458778 MQE458777:MQE458778 NAA458777:NAA458778 NJW458777:NJW458778 NTS458777:NTS458778 ODO458777:ODO458778 ONK458777:ONK458778 OXG458777:OXG458778 PHC458777:PHC458778 PQY458777:PQY458778 QAU458777:QAU458778 QKQ458777:QKQ458778 QUM458777:QUM458778 REI458777:REI458778 ROE458777:ROE458778 RYA458777:RYA458778 SHW458777:SHW458778 SRS458777:SRS458778 TBO458777:TBO458778 TLK458777:TLK458778 TVG458777:TVG458778 UFC458777:UFC458778 UOY458777:UOY458778 UYU458777:UYU458778 VIQ458777:VIQ458778 VSM458777:VSM458778 WCI458777:WCI458778 WME458777:WME458778 WWA458777:WWA458778 AC524313:AC524314 JO524313:JO524314 TK524313:TK524314 ADG524313:ADG524314 ANC524313:ANC524314 AWY524313:AWY524314 BGU524313:BGU524314 BQQ524313:BQQ524314 CAM524313:CAM524314 CKI524313:CKI524314 CUE524313:CUE524314 DEA524313:DEA524314 DNW524313:DNW524314 DXS524313:DXS524314 EHO524313:EHO524314 ERK524313:ERK524314 FBG524313:FBG524314 FLC524313:FLC524314 FUY524313:FUY524314 GEU524313:GEU524314 GOQ524313:GOQ524314 GYM524313:GYM524314 HII524313:HII524314 HSE524313:HSE524314 ICA524313:ICA524314 ILW524313:ILW524314 IVS524313:IVS524314 JFO524313:JFO524314 JPK524313:JPK524314 JZG524313:JZG524314 KJC524313:KJC524314 KSY524313:KSY524314 LCU524313:LCU524314 LMQ524313:LMQ524314 LWM524313:LWM524314 MGI524313:MGI524314 MQE524313:MQE524314 NAA524313:NAA524314 NJW524313:NJW524314 NTS524313:NTS524314 ODO524313:ODO524314 ONK524313:ONK524314 OXG524313:OXG524314 PHC524313:PHC524314 PQY524313:PQY524314 QAU524313:QAU524314 QKQ524313:QKQ524314 QUM524313:QUM524314 REI524313:REI524314 ROE524313:ROE524314 RYA524313:RYA524314 SHW524313:SHW524314 SRS524313:SRS524314 TBO524313:TBO524314 TLK524313:TLK524314 TVG524313:TVG524314 UFC524313:UFC524314 UOY524313:UOY524314 UYU524313:UYU524314 VIQ524313:VIQ524314 VSM524313:VSM524314 WCI524313:WCI524314 WME524313:WME524314 WWA524313:WWA524314 AC589849:AC589850 JO589849:JO589850 TK589849:TK589850 ADG589849:ADG589850 ANC589849:ANC589850 AWY589849:AWY589850 BGU589849:BGU589850 BQQ589849:BQQ589850 CAM589849:CAM589850 CKI589849:CKI589850 CUE589849:CUE589850 DEA589849:DEA589850 DNW589849:DNW589850 DXS589849:DXS589850 EHO589849:EHO589850 ERK589849:ERK589850 FBG589849:FBG589850 FLC589849:FLC589850 FUY589849:FUY589850 GEU589849:GEU589850 GOQ589849:GOQ589850 GYM589849:GYM589850 HII589849:HII589850 HSE589849:HSE589850 ICA589849:ICA589850 ILW589849:ILW589850 IVS589849:IVS589850 JFO589849:JFO589850 JPK589849:JPK589850 JZG589849:JZG589850 KJC589849:KJC589850 KSY589849:KSY589850 LCU589849:LCU589850 LMQ589849:LMQ589850 LWM589849:LWM589850 MGI589849:MGI589850 MQE589849:MQE589850 NAA589849:NAA589850 NJW589849:NJW589850 NTS589849:NTS589850 ODO589849:ODO589850 ONK589849:ONK589850 OXG589849:OXG589850 PHC589849:PHC589850 PQY589849:PQY589850 QAU589849:QAU589850 QKQ589849:QKQ589850 QUM589849:QUM589850 REI589849:REI589850 ROE589849:ROE589850 RYA589849:RYA589850 SHW589849:SHW589850 SRS589849:SRS589850 TBO589849:TBO589850 TLK589849:TLK589850 TVG589849:TVG589850 UFC589849:UFC589850 UOY589849:UOY589850 UYU589849:UYU589850 VIQ589849:VIQ589850 VSM589849:VSM589850 WCI589849:WCI589850 WME589849:WME589850 WWA589849:WWA589850 AC655385:AC655386 JO655385:JO655386 TK655385:TK655386 ADG655385:ADG655386 ANC655385:ANC655386 AWY655385:AWY655386 BGU655385:BGU655386 BQQ655385:BQQ655386 CAM655385:CAM655386 CKI655385:CKI655386 CUE655385:CUE655386 DEA655385:DEA655386 DNW655385:DNW655386 DXS655385:DXS655386 EHO655385:EHO655386 ERK655385:ERK655386 FBG655385:FBG655386 FLC655385:FLC655386 FUY655385:FUY655386 GEU655385:GEU655386 GOQ655385:GOQ655386 GYM655385:GYM655386 HII655385:HII655386 HSE655385:HSE655386 ICA655385:ICA655386 ILW655385:ILW655386 IVS655385:IVS655386 JFO655385:JFO655386 JPK655385:JPK655386 JZG655385:JZG655386 KJC655385:KJC655386 KSY655385:KSY655386 LCU655385:LCU655386 LMQ655385:LMQ655386 LWM655385:LWM655386 MGI655385:MGI655386 MQE655385:MQE655386 NAA655385:NAA655386 NJW655385:NJW655386 NTS655385:NTS655386 ODO655385:ODO655386 ONK655385:ONK655386 OXG655385:OXG655386 PHC655385:PHC655386 PQY655385:PQY655386 QAU655385:QAU655386 QKQ655385:QKQ655386 QUM655385:QUM655386 REI655385:REI655386 ROE655385:ROE655386 RYA655385:RYA655386 SHW655385:SHW655386 SRS655385:SRS655386 TBO655385:TBO655386 TLK655385:TLK655386 TVG655385:TVG655386 UFC655385:UFC655386 UOY655385:UOY655386 UYU655385:UYU655386 VIQ655385:VIQ655386 VSM655385:VSM655386 WCI655385:WCI655386 WME655385:WME655386 WWA655385:WWA655386 AC720921:AC720922 JO720921:JO720922 TK720921:TK720922 ADG720921:ADG720922 ANC720921:ANC720922 AWY720921:AWY720922 BGU720921:BGU720922 BQQ720921:BQQ720922 CAM720921:CAM720922 CKI720921:CKI720922 CUE720921:CUE720922 DEA720921:DEA720922 DNW720921:DNW720922 DXS720921:DXS720922 EHO720921:EHO720922 ERK720921:ERK720922 FBG720921:FBG720922 FLC720921:FLC720922 FUY720921:FUY720922 GEU720921:GEU720922 GOQ720921:GOQ720922 GYM720921:GYM720922 HII720921:HII720922 HSE720921:HSE720922 ICA720921:ICA720922 ILW720921:ILW720922 IVS720921:IVS720922 JFO720921:JFO720922 JPK720921:JPK720922 JZG720921:JZG720922 KJC720921:KJC720922 KSY720921:KSY720922 LCU720921:LCU720922 LMQ720921:LMQ720922 LWM720921:LWM720922 MGI720921:MGI720922 MQE720921:MQE720922 NAA720921:NAA720922 NJW720921:NJW720922 NTS720921:NTS720922 ODO720921:ODO720922 ONK720921:ONK720922 OXG720921:OXG720922 PHC720921:PHC720922 PQY720921:PQY720922 QAU720921:QAU720922 QKQ720921:QKQ720922 QUM720921:QUM720922 REI720921:REI720922 ROE720921:ROE720922 RYA720921:RYA720922 SHW720921:SHW720922 SRS720921:SRS720922 TBO720921:TBO720922 TLK720921:TLK720922 TVG720921:TVG720922 UFC720921:UFC720922 UOY720921:UOY720922 UYU720921:UYU720922 VIQ720921:VIQ720922 VSM720921:VSM720922 WCI720921:WCI720922 WME720921:WME720922 WWA720921:WWA720922 AC786457:AC786458 JO786457:JO786458 TK786457:TK786458 ADG786457:ADG786458 ANC786457:ANC786458 AWY786457:AWY786458 BGU786457:BGU786458 BQQ786457:BQQ786458 CAM786457:CAM786458 CKI786457:CKI786458 CUE786457:CUE786458 DEA786457:DEA786458 DNW786457:DNW786458 DXS786457:DXS786458 EHO786457:EHO786458 ERK786457:ERK786458 FBG786457:FBG786458 FLC786457:FLC786458 FUY786457:FUY786458 GEU786457:GEU786458 GOQ786457:GOQ786458 GYM786457:GYM786458 HII786457:HII786458 HSE786457:HSE786458 ICA786457:ICA786458 ILW786457:ILW786458 IVS786457:IVS786458 JFO786457:JFO786458 JPK786457:JPK786458 JZG786457:JZG786458 KJC786457:KJC786458 KSY786457:KSY786458 LCU786457:LCU786458 LMQ786457:LMQ786458 LWM786457:LWM786458 MGI786457:MGI786458 MQE786457:MQE786458 NAA786457:NAA786458 NJW786457:NJW786458 NTS786457:NTS786458 ODO786457:ODO786458 ONK786457:ONK786458 OXG786457:OXG786458 PHC786457:PHC786458 PQY786457:PQY786458 QAU786457:QAU786458 QKQ786457:QKQ786458 QUM786457:QUM786458 REI786457:REI786458 ROE786457:ROE786458 RYA786457:RYA786458 SHW786457:SHW786458 SRS786457:SRS786458 TBO786457:TBO786458 TLK786457:TLK786458 TVG786457:TVG786458 UFC786457:UFC786458 UOY786457:UOY786458 UYU786457:UYU786458 VIQ786457:VIQ786458 VSM786457:VSM786458 WCI786457:WCI786458 WME786457:WME786458 WWA786457:WWA786458 AC851993:AC851994 JO851993:JO851994 TK851993:TK851994 ADG851993:ADG851994 ANC851993:ANC851994 AWY851993:AWY851994 BGU851993:BGU851994 BQQ851993:BQQ851994 CAM851993:CAM851994 CKI851993:CKI851994 CUE851993:CUE851994 DEA851993:DEA851994 DNW851993:DNW851994 DXS851993:DXS851994 EHO851993:EHO851994 ERK851993:ERK851994 FBG851993:FBG851994 FLC851993:FLC851994 FUY851993:FUY851994 GEU851993:GEU851994 GOQ851993:GOQ851994 GYM851993:GYM851994 HII851993:HII851994 HSE851993:HSE851994 ICA851993:ICA851994 ILW851993:ILW851994 IVS851993:IVS851994 JFO851993:JFO851994 JPK851993:JPK851994 JZG851993:JZG851994 KJC851993:KJC851994 KSY851993:KSY851994 LCU851993:LCU851994 LMQ851993:LMQ851994 LWM851993:LWM851994 MGI851993:MGI851994 MQE851993:MQE851994 NAA851993:NAA851994 NJW851993:NJW851994 NTS851993:NTS851994 ODO851993:ODO851994 ONK851993:ONK851994 OXG851993:OXG851994 PHC851993:PHC851994 PQY851993:PQY851994 QAU851993:QAU851994 QKQ851993:QKQ851994 QUM851993:QUM851994 REI851993:REI851994 ROE851993:ROE851994 RYA851993:RYA851994 SHW851993:SHW851994 SRS851993:SRS851994 TBO851993:TBO851994 TLK851993:TLK851994 TVG851993:TVG851994 UFC851993:UFC851994 UOY851993:UOY851994 UYU851993:UYU851994 VIQ851993:VIQ851994 VSM851993:VSM851994 WCI851993:WCI851994 WME851993:WME851994 WWA851993:WWA851994 AC917529:AC917530 JO917529:JO917530 TK917529:TK917530 ADG917529:ADG917530 ANC917529:ANC917530 AWY917529:AWY917530 BGU917529:BGU917530 BQQ917529:BQQ917530 CAM917529:CAM917530 CKI917529:CKI917530 CUE917529:CUE917530 DEA917529:DEA917530 DNW917529:DNW917530 DXS917529:DXS917530 EHO917529:EHO917530 ERK917529:ERK917530 FBG917529:FBG917530 FLC917529:FLC917530 FUY917529:FUY917530 GEU917529:GEU917530 GOQ917529:GOQ917530 GYM917529:GYM917530 HII917529:HII917530 HSE917529:HSE917530 ICA917529:ICA917530 ILW917529:ILW917530 IVS917529:IVS917530 JFO917529:JFO917530 JPK917529:JPK917530 JZG917529:JZG917530 KJC917529:KJC917530 KSY917529:KSY917530 LCU917529:LCU917530 LMQ917529:LMQ917530 LWM917529:LWM917530 MGI917529:MGI917530 MQE917529:MQE917530 NAA917529:NAA917530 NJW917529:NJW917530 NTS917529:NTS917530 ODO917529:ODO917530 ONK917529:ONK917530 OXG917529:OXG917530 PHC917529:PHC917530 PQY917529:PQY917530 QAU917529:QAU917530 QKQ917529:QKQ917530 QUM917529:QUM917530 REI917529:REI917530 ROE917529:ROE917530 RYA917529:RYA917530 SHW917529:SHW917530 SRS917529:SRS917530 TBO917529:TBO917530 TLK917529:TLK917530 TVG917529:TVG917530 UFC917529:UFC917530 UOY917529:UOY917530 UYU917529:UYU917530 VIQ917529:VIQ917530 VSM917529:VSM917530 WCI917529:WCI917530 WME917529:WME917530 WWA917529:WWA917530 AC983065:AC983066 JO983065:JO983066 TK983065:TK983066 ADG983065:ADG983066 ANC983065:ANC983066 AWY983065:AWY983066 BGU983065:BGU983066 BQQ983065:BQQ983066 CAM983065:CAM983066 CKI983065:CKI983066 CUE983065:CUE983066 DEA983065:DEA983066 DNW983065:DNW983066 DXS983065:DXS983066 EHO983065:EHO983066 ERK983065:ERK983066 FBG983065:FBG983066 FLC983065:FLC983066 FUY983065:FUY983066 GEU983065:GEU983066 GOQ983065:GOQ983066 GYM983065:GYM983066 HII983065:HII983066 HSE983065:HSE983066 ICA983065:ICA983066 ILW983065:ILW983066 IVS983065:IVS983066 JFO983065:JFO983066 JPK983065:JPK983066 JZG983065:JZG983066 KJC983065:KJC983066 KSY983065:KSY983066 LCU983065:LCU983066 LMQ983065:LMQ983066 LWM983065:LWM983066 MGI983065:MGI983066 MQE983065:MQE983066 NAA983065:NAA983066 NJW983065:NJW983066 NTS983065:NTS983066 ODO983065:ODO983066 ONK983065:ONK983066 OXG983065:OXG983066 PHC983065:PHC983066 PQY983065:PQY983066 QAU983065:QAU983066 QKQ983065:QKQ983066 QUM983065:QUM983066 REI983065:REI983066 ROE983065:ROE983066 RYA983065:RYA983066 SHW983065:SHW983066 SRS983065:SRS983066 TBO983065:TBO983066 TLK983065:TLK983066 TVG983065:TVG983066 UFC983065:UFC983066 UOY983065:UOY983066 UYU983065:UYU983066 VIQ983065:VIQ983066 VSM983065:VSM983066 WCI983065:WCI983066 WME983065:WME983066 WWA983065:WWA983066 AE589849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5 JQ65561 TM65561 ADI65561 ANE65561 AXA65561 BGW65561 BQS65561 CAO65561 CKK65561 CUG65561 DEC65561 DNY65561 DXU65561 EHQ65561 ERM65561 FBI65561 FLE65561 FVA65561 GEW65561 GOS65561 GYO65561 HIK65561 HSG65561 ICC65561 ILY65561 IVU65561 JFQ65561 JPM65561 JZI65561 KJE65561 KTA65561 LCW65561 LMS65561 LWO65561 MGK65561 MQG65561 NAC65561 NJY65561 NTU65561 ODQ65561 ONM65561 OXI65561 PHE65561 PRA65561 QAW65561 QKS65561 QUO65561 REK65561 ROG65561 RYC65561 SHY65561 SRU65561 TBQ65561 TLM65561 TVI65561 UFE65561 UPA65561 UYW65561 VIS65561 VSO65561 WCK65561 WMG65561 WWC65561 AE720921 JQ131097 TM131097 ADI131097 ANE131097 AXA131097 BGW131097 BQS131097 CAO131097 CKK131097 CUG131097 DEC131097 DNY131097 DXU131097 EHQ131097 ERM131097 FBI131097 FLE131097 FVA131097 GEW131097 GOS131097 GYO131097 HIK131097 HSG131097 ICC131097 ILY131097 IVU131097 JFQ131097 JPM131097 JZI131097 KJE131097 KTA131097 LCW131097 LMS131097 LWO131097 MGK131097 MQG131097 NAC131097 NJY131097 NTU131097 ODQ131097 ONM131097 OXI131097 PHE131097 PRA131097 QAW131097 QKS131097 QUO131097 REK131097 ROG131097 RYC131097 SHY131097 SRU131097 TBQ131097 TLM131097 TVI131097 UFE131097 UPA131097 UYW131097 VIS131097 VSO131097 WCK131097 WMG131097 WWC131097 AE786457 JQ196633 TM196633 ADI196633 ANE196633 AXA196633 BGW196633 BQS196633 CAO196633 CKK196633 CUG196633 DEC196633 DNY196633 DXU196633 EHQ196633 ERM196633 FBI196633 FLE196633 FVA196633 GEW196633 GOS196633 GYO196633 HIK196633 HSG196633 ICC196633 ILY196633 IVU196633 JFQ196633 JPM196633 JZI196633 KJE196633 KTA196633 LCW196633 LMS196633 LWO196633 MGK196633 MQG196633 NAC196633 NJY196633 NTU196633 ODQ196633 ONM196633 OXI196633 PHE196633 PRA196633 QAW196633 QKS196633 QUO196633 REK196633 ROG196633 RYC196633 SHY196633 SRU196633 TBQ196633 TLM196633 TVI196633 UFE196633 UPA196633 UYW196633 VIS196633 VSO196633 WCK196633 WMG196633 WWC196633 AE851993 JQ262169 TM262169 ADI262169 ANE262169 AXA262169 BGW262169 BQS262169 CAO262169 CKK262169 CUG262169 DEC262169 DNY262169 DXU262169 EHQ262169 ERM262169 FBI262169 FLE262169 FVA262169 GEW262169 GOS262169 GYO262169 HIK262169 HSG262169 ICC262169 ILY262169 IVU262169 JFQ262169 JPM262169 JZI262169 KJE262169 KTA262169 LCW262169 LMS262169 LWO262169 MGK262169 MQG262169 NAC262169 NJY262169 NTU262169 ODQ262169 ONM262169 OXI262169 PHE262169 PRA262169 QAW262169 QKS262169 QUO262169 REK262169 ROG262169 RYC262169 SHY262169 SRU262169 TBQ262169 TLM262169 TVI262169 UFE262169 UPA262169 UYW262169 VIS262169 VSO262169 WCK262169 WMG262169 WWC262169 AE917529 JQ327705 TM327705 ADI327705 ANE327705 AXA327705 BGW327705 BQS327705 CAO327705 CKK327705 CUG327705 DEC327705 DNY327705 DXU327705 EHQ327705 ERM327705 FBI327705 FLE327705 FVA327705 GEW327705 GOS327705 GYO327705 HIK327705 HSG327705 ICC327705 ILY327705 IVU327705 JFQ327705 JPM327705 JZI327705 KJE327705 KTA327705 LCW327705 LMS327705 LWO327705 MGK327705 MQG327705 NAC327705 NJY327705 NTU327705 ODQ327705 ONM327705 OXI327705 PHE327705 PRA327705 QAW327705 QKS327705 QUO327705 REK327705 ROG327705 RYC327705 SHY327705 SRU327705 TBQ327705 TLM327705 TVI327705 UFE327705 UPA327705 UYW327705 VIS327705 VSO327705 WCK327705 WMG327705 WWC327705 AE983065 JQ393241 TM393241 ADI393241 ANE393241 AXA393241 BGW393241 BQS393241 CAO393241 CKK393241 CUG393241 DEC393241 DNY393241 DXU393241 EHQ393241 ERM393241 FBI393241 FLE393241 FVA393241 GEW393241 GOS393241 GYO393241 HIK393241 HSG393241 ICC393241 ILY393241 IVU393241 JFQ393241 JPM393241 JZI393241 KJE393241 KTA393241 LCW393241 LMS393241 LWO393241 MGK393241 MQG393241 NAC393241 NJY393241 NTU393241 ODQ393241 ONM393241 OXI393241 PHE393241 PRA393241 QAW393241 QKS393241 QUO393241 REK393241 ROG393241 RYC393241 SHY393241 SRU393241 TBQ393241 TLM393241 TVI393241 UFE393241 UPA393241 UYW393241 VIS393241 VSO393241 WCK393241 WMG393241 WWC393241 AE65561 JQ458777 TM458777 ADI458777 ANE458777 AXA458777 BGW458777 BQS458777 CAO458777 CKK458777 CUG458777 DEC458777 DNY458777 DXU458777 EHQ458777 ERM458777 FBI458777 FLE458777 FVA458777 GEW458777 GOS458777 GYO458777 HIK458777 HSG458777 ICC458777 ILY458777 IVU458777 JFQ458777 JPM458777 JZI458777 KJE458777 KTA458777 LCW458777 LMS458777 LWO458777 MGK458777 MQG458777 NAC458777 NJY458777 NTU458777 ODQ458777 ONM458777 OXI458777 PHE458777 PRA458777 QAW458777 QKS458777 QUO458777 REK458777 ROG458777 RYC458777 SHY458777 SRU458777 TBQ458777 TLM458777 TVI458777 UFE458777 UPA458777 UYW458777 VIS458777 VSO458777 WCK458777 WMG458777 WWC458777 AE131097 JQ524313 TM524313 ADI524313 ANE524313 AXA524313 BGW524313 BQS524313 CAO524313 CKK524313 CUG524313 DEC524313 DNY524313 DXU524313 EHQ524313 ERM524313 FBI524313 FLE524313 FVA524313 GEW524313 GOS524313 GYO524313 HIK524313 HSG524313 ICC524313 ILY524313 IVU524313 JFQ524313 JPM524313 JZI524313 KJE524313 KTA524313 LCW524313 LMS524313 LWO524313 MGK524313 MQG524313 NAC524313 NJY524313 NTU524313 ODQ524313 ONM524313 OXI524313 PHE524313 PRA524313 QAW524313 QKS524313 QUO524313 REK524313 ROG524313 RYC524313 SHY524313 SRU524313 TBQ524313 TLM524313 TVI524313 UFE524313 UPA524313 UYW524313 VIS524313 VSO524313 WCK524313 WMG524313 WWC524313 AE196633 JQ589849 TM589849 ADI589849 ANE589849 AXA589849 BGW589849 BQS589849 CAO589849 CKK589849 CUG589849 DEC589849 DNY589849 DXU589849 EHQ589849 ERM589849 FBI589849 FLE589849 FVA589849 GEW589849 GOS589849 GYO589849 HIK589849 HSG589849 ICC589849 ILY589849 IVU589849 JFQ589849 JPM589849 JZI589849 KJE589849 KTA589849 LCW589849 LMS589849 LWO589849 MGK589849 MQG589849 NAC589849 NJY589849 NTU589849 ODQ589849 ONM589849 OXI589849 PHE589849 PRA589849 QAW589849 QKS589849 QUO589849 REK589849 ROG589849 RYC589849 SHY589849 SRU589849 TBQ589849 TLM589849 TVI589849 UFE589849 UPA589849 UYW589849 VIS589849 VSO589849 WCK589849 WMG589849 WWC589849 AE262169 JQ655385 TM655385 ADI655385 ANE655385 AXA655385 BGW655385 BQS655385 CAO655385 CKK655385 CUG655385 DEC655385 DNY655385 DXU655385 EHQ655385 ERM655385 FBI655385 FLE655385 FVA655385 GEW655385 GOS655385 GYO655385 HIK655385 HSG655385 ICC655385 ILY655385 IVU655385 JFQ655385 JPM655385 JZI655385 KJE655385 KTA655385 LCW655385 LMS655385 LWO655385 MGK655385 MQG655385 NAC655385 NJY655385 NTU655385 ODQ655385 ONM655385 OXI655385 PHE655385 PRA655385 QAW655385 QKS655385 QUO655385 REK655385 ROG655385 RYC655385 SHY655385 SRU655385 TBQ655385 TLM655385 TVI655385 UFE655385 UPA655385 UYW655385 VIS655385 VSO655385 WCK655385 WMG655385 WWC655385 AE327705 JQ720921 TM720921 ADI720921 ANE720921 AXA720921 BGW720921 BQS720921 CAO720921 CKK720921 CUG720921 DEC720921 DNY720921 DXU720921 EHQ720921 ERM720921 FBI720921 FLE720921 FVA720921 GEW720921 GOS720921 GYO720921 HIK720921 HSG720921 ICC720921 ILY720921 IVU720921 JFQ720921 JPM720921 JZI720921 KJE720921 KTA720921 LCW720921 LMS720921 LWO720921 MGK720921 MQG720921 NAC720921 NJY720921 NTU720921 ODQ720921 ONM720921 OXI720921 PHE720921 PRA720921 QAW720921 QKS720921 QUO720921 REK720921 ROG720921 RYC720921 SHY720921 SRU720921 TBQ720921 TLM720921 TVI720921 UFE720921 UPA720921 UYW720921 VIS720921 VSO720921 WCK720921 WMG720921 WWC720921 AE393241 JQ786457 TM786457 ADI786457 ANE786457 AXA786457 BGW786457 BQS786457 CAO786457 CKK786457 CUG786457 DEC786457 DNY786457 DXU786457 EHQ786457 ERM786457 FBI786457 FLE786457 FVA786457 GEW786457 GOS786457 GYO786457 HIK786457 HSG786457 ICC786457 ILY786457 IVU786457 JFQ786457 JPM786457 JZI786457 KJE786457 KTA786457 LCW786457 LMS786457 LWO786457 MGK786457 MQG786457 NAC786457 NJY786457 NTU786457 ODQ786457 ONM786457 OXI786457 PHE786457 PRA786457 QAW786457 QKS786457 QUO786457 REK786457 ROG786457 RYC786457 SHY786457 SRU786457 TBQ786457 TLM786457 TVI786457 UFE786457 UPA786457 UYW786457 VIS786457 VSO786457 WCK786457 WMG786457 WWC786457 AE23 JQ851993 TM851993 ADI851993 ANE851993 AXA851993 BGW851993 BQS851993 CAO851993 CKK851993 CUG851993 DEC851993 DNY851993 DXU851993 EHQ851993 ERM851993 FBI851993 FLE851993 FVA851993 GEW851993 GOS851993 GYO851993 HIK851993 HSG851993 ICC851993 ILY851993 IVU851993 JFQ851993 JPM851993 JZI851993 KJE851993 KTA851993 LCW851993 LMS851993 LWO851993 MGK851993 MQG851993 NAC851993 NJY851993 NTU851993 ODQ851993 ONM851993 OXI851993 PHE851993 PRA851993 QAW851993 QKS851993 QUO851993 REK851993 ROG851993 RYC851993 SHY851993 SRU851993 TBQ851993 TLM851993 TVI851993 UFE851993 UPA851993 UYW851993 VIS851993 VSO851993 WCK851993 WMG851993 WWC851993 JQ917529 TM917529 ADI917529 ANE917529 AXA917529 BGW917529 BQS917529 CAO917529 CKK917529 CUG917529 DEC917529 DNY917529 DXU917529 EHQ917529 ERM917529 FBI917529 FLE917529 FVA917529 GEW917529 GOS917529 GYO917529 HIK917529 HSG917529 ICC917529 ILY917529 IVU917529 JFQ917529 JPM917529 JZI917529 KJE917529 KTA917529 LCW917529 LMS917529 LWO917529 MGK917529 MQG917529 NAC917529 NJY917529 NTU917529 ODQ917529 ONM917529 OXI917529 PHE917529 PRA917529 QAW917529 QKS917529 QUO917529 REK917529 ROG917529 RYC917529 SHY917529 SRU917529 TBQ917529 TLM917529 TVI917529 UFE917529 UPA917529 UYW917529 VIS917529 VSO917529 WCK917529 WMG917529 WWC917529 WWC983065 JQ983065 TM983065 ADI983065 ANE983065 AXA983065 BGW983065 BQS983065 CAO983065 CKK983065 CUG983065 DEC983065 DNY983065 DXU983065 EHQ983065 ERM983065 FBI983065 FLE983065 FVA983065 GEW983065 GOS983065 GYO983065 HIK983065 HSG983065 ICC983065 ILY983065 IVU983065 JFQ983065 JPM983065 JZI983065 KJE983065 KTA983065 LCW983065 LMS983065 LWO983065 MGK983065 MQG983065 NAC983065 NJY983065 NTU983065 ODQ983065 ONM983065 OXI983065 PHE983065 PRA983065 QAW983065 QKS983065 QUO983065 REK983065 ROG983065 RYC983065 SHY983065 SRU983065 TBQ983065 TLM983065 TVI983065 UFE983065 UPA983065 UYW983065 VIS983065 VSO983065 WCK983065 WMG983065 AE458777 AE524313 WMQ27 WWM27 V27 JR27 TN27 ADJ27 ANF27 AXB27 BGX27 BQT27 CAP27 CKL27 CUH27 DED27 DNZ27 DXV27 EHR27 ERN27 FBJ27 FLF27 FVB27 GEX27 GOT27 GYP27 HIL27 HSH27 ICD27 ILZ27 IVV27 JFR27 JPN27 JZJ27 KJF27 KTB27 LCX27 LMT27 LWP27 MGL27 MQH27 NAD27 NJZ27 NTV27 ODR27 ONN27 OXJ27 PHF27 PRB27 QAX27 QKT27 QUP27 REL27 ROH27 RYD27 SHZ27 SRV27 TBR27 TLN27 TVJ27 UFF27 UPB27 UYX27 VIT27 VSP27 WCL27 WMH27 WWD27 R27 JN27 TJ27 ADF27 ANB27 AWX27 BGT27 BQP27 CAL27 CKH27 CUD27 DDZ27 DNV27 DXR27 EHN27 ERJ27 FBF27 FLB27 FUX27 GET27 GOP27 GYL27 HIH27 HSD27 IBZ27 ILV27 IVR27 JFN27 JPJ27 JZF27 KJB27 KSX27 LCT27 LMP27 LWL27 MGH27 MQD27 MZZ27 NJV27 NTR27 ODN27 ONJ27 OXF27 PHB27 PQX27 QAT27 QKP27 QUL27 REH27 ROD27 RXZ27 SHV27 SRR27 TBN27 TLJ27 TVF27 UFB27 UOX27 UYT27 VIP27 VSL27 WCH27 WMD27 WVZ27 N27 JJ27 TF27 ADB27 AMX27 AWT27 BGP27 BQL27 CAH27 CKD27 CTZ27 DDV27 DNR27 DXN27 EHJ27 ERF27 FBB27 FKX27 FUT27 GEP27 GOL27 GYH27 HID27 HRZ27 IBV27 ILR27 IVN27 JFJ27 JPF27 JZB27 KIX27 KST27 LCP27 LML27 LWH27 MGD27 MPZ27 MZV27 NJR27 NTN27 ODJ27 ONF27 OXB27 PGX27 PQT27 QAP27 QKL27 QUH27 RED27 RNZ27 RXV27 SHR27 SRN27 TBJ27 TLF27 TVB27 UEX27 UOT27 UYP27 VIL27 VSH27 WCD27 WLZ27 WVV27 JY27:JY30 TU27:TU30 ADQ27:ADQ30 ANM27:ANM30 AXI27:AXI30 BHE27:BHE30 BRA27:BRA30 CAW27:CAW30 CKS27:CKS30 CUO27:CUO30 DEK27:DEK30 DOG27:DOG30 DYC27:DYC30 EHY27:EHY30 ERU27:ERU30 FBQ27:FBQ30 FLM27:FLM30 FVI27:FVI30 GFE27:GFE30 GPA27:GPA30 GYW27:GYW30 HIS27:HIS30 HSO27:HSO30 ICK27:ICK30 IMG27:IMG30 IWC27:IWC30 JFY27:JFY30 JPU27:JPU30 JZQ27:JZQ30 KJM27:KJM30 KTI27:KTI30 LDE27:LDE30 LNA27:LNA30 LWW27:LWW30 MGS27:MGS30 MQO27:MQO30 NAK27:NAK30 NKG27:NKG30 NUC27:NUC30 ODY27:ODY30 ONU27:ONU30 OXQ27:OXQ30 PHM27:PHM30 PRI27:PRI30 QBE27:QBE30 QLA27:QLA30 QUW27:QUW30 RES27:RES30 ROO27:ROO30 RYK27:RYK30 SIG27:SIG30 SSC27:SSC30 TBY27:TBY30 TLU27:TLU30 TVQ27:TVQ30 UFM27:UFM30 UPI27:UPI30 UZE27:UZE30 VJA27:VJA30 VSW27:VSW30 WCS27:WCS30 WMO27:WMO30 WWK27:WWK30 AE27 KA27 TW27 ADS27 ANO27 AXK27 BHG27 BRC27 CAY27 CKU27 CUQ27 DEM27 DOI27 DYE27 EIA27 ERW27 FBS27 FLO27 FVK27 GFG27 GPC27 GYY27 HIU27 HSQ27 ICM27 IMI27 IWE27 JGA27 JPW27 JZS27 KJO27 KTK27 LDG27 LNC27 LWY27 MGU27 MQQ27 NAM27 NKI27 NUE27 OEA27 ONW27 OXS27 PHO27 PRK27 QBG27 QLC27 QUY27 REU27 ROQ27 RYM27 SII27 SSE27 TCA27 TLW27 TVS27 UFO27 UPK27 UZG27 VJC27 VSY27 WCU27 AC27:AC30 WMQ29 WWM29 V29 JR29 TN29 ADJ29 ANF29 AXB29 BGX29 BQT29 CAP29 CKL29 CUH29 DED29 DNZ29 DXV29 EHR29 ERN29 FBJ29 FLF29 FVB29 GEX29 GOT29 GYP29 HIL29 HSH29 ICD29 ILZ29 IVV29 JFR29 JPN29 JZJ29 KJF29 KTB29 LCX29 LMT29 LWP29 MGL29 MQH29 NAD29 NJZ29 NTV29 ODR29 ONN29 OXJ29 PHF29 PRB29 QAX29 QKT29 QUP29 REL29 ROH29 RYD29 SHZ29 SRV29 TBR29 TLN29 TVJ29 UFF29 UPB29 UYX29 VIT29 VSP29 WCL29 WMH29 WWD29 R29 JN29 TJ29 ADF29 ANB29 AWX29 BGT29 BQP29 CAL29 CKH29 CUD29 DDZ29 DNV29 DXR29 EHN29 ERJ29 FBF29 FLB29 FUX29 GET29 GOP29 GYL29 HIH29 HSD29 IBZ29 ILV29 IVR29 JFN29 JPJ29 JZF29 KJB29 KSX29 LCT29 LMP29 LWL29 MGH29 MQD29 MZZ29 NJV29 NTR29 ODN29 ONJ29 OXF29 PHB29 PQX29 QAT29 QKP29 QUL29 REH29 ROD29 RXZ29 SHV29 SRR29 TBN29 TLJ29 TVF29 UFB29 UOX29 UYT29 VIP29 VSL29 WCH29 WMD29 WVZ29 N29 JJ29 TF29 ADB29 AMX29 AWT29 BGP29 BQL29 CAH29 CKD29 CTZ29 DDV29 DNR29 DXN29 EHJ29 ERF29 FBB29 FKX29 FUT29 GEP29 GOL29 GYH29 HID29 HRZ29 IBV29 ILR29 IVN29 JFJ29 JPF29 JZB29 KIX29 KST29 LCP29 LML29 LWH29 MGD29 MPZ29 MZV29 NJR29 NTN29 ODJ29 ONF29 OXB29 PGX29 PQT29 QAP29 QKL29 QUH29 RED29 RNZ29 RXV29 SHR29 SRN29 TBJ29 TLF29 TVB29 UEX29 UOT29 UYP29 VIL29 VSH29 WCD29 WLZ29 WVV29 KA29 TW29 ADS29 ANO29 AXK29 BHG29 BRC29 CAY29 CKU29 CUQ29 DEM29 DOI29 DYE29 EIA29 ERW29 FBS29 FLO29 FVK29 GFG29 GPC29 GYY29 HIU29 HSQ29 ICM29 IMI29 IWE29 JGA29 JPW29 JZS29 KJO29 KTK29 LDG29 LNC29 LWY29 MGU29 MQQ29 NAM29 NKI29 NUE29 OEA29 ONW29 OXS29 PHO29 PRK29 QBG29 QLC29 QUY29 REU29 ROQ29 RYM29 SII29 SSE29 TCA29 TLW29 TVS29 UFO29 UPK29 UZG29 VJC29 VSY29 WCU29 AE29"/>
    <dataValidation type="list" allowBlank="1" showInputMessage="1" showErrorMessage="1" errorTitle="Ошибка" error="Выберите значение из списка" prompt="Выберите значение из списка" sqref="U27">
      <formula1>kind_of_nets</formula1>
    </dataValidation>
    <dataValidation type="list" allowBlank="1" showInputMessage="1" showErrorMessage="1" errorTitle="Ошибка" error="Выберите значение из списка" prompt="Выберите значение из списка" sqref="Y27">
      <formula1>kind_of_diameters</formula1>
    </dataValidation>
    <dataValidation type="list" allowBlank="1" showInputMessage="1" showErrorMessage="1" errorTitle="Ошибка" error="Выберите значение из списка" prompt="Выберите значение из списка" sqref="U29">
      <formula1>kind_of_nets</formula1>
    </dataValidation>
    <dataValidation type="list" allowBlank="1" showInputMessage="1" showErrorMessage="1" errorTitle="Ошибка" error="Выберите значение из списка" prompt="Выберите значение из списка" sqref="Y29">
      <formula1>kind_of_diameters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27" t="e">
        <f ca="1">"Код отчёта: " &amp; GetCode()</f>
        <v>#NAME?</v>
      </c>
      <c r="C2" s="1127"/>
      <c r="D2" s="1127"/>
      <c r="E2" s="1127"/>
      <c r="F2" s="1127"/>
      <c r="G2" s="1127"/>
      <c r="Q2" s="231"/>
      <c r="R2" s="231"/>
      <c r="S2" s="231"/>
      <c r="T2" s="231"/>
      <c r="U2" s="231"/>
      <c r="V2" s="231"/>
      <c r="W2" s="231"/>
    </row>
    <row r="3" spans="1:27" ht="18" customHeight="1">
      <c r="B3" s="1128" t="e">
        <f ca="1">"Версия " &amp; GetVersion()</f>
        <v>#NAME?</v>
      </c>
      <c r="C3" s="1128"/>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32" t="s">
        <v>769</v>
      </c>
      <c r="C5" s="1133"/>
      <c r="D5" s="1133"/>
      <c r="E5" s="1133"/>
      <c r="F5" s="1133"/>
      <c r="G5" s="1133"/>
      <c r="H5" s="1133"/>
      <c r="I5" s="1133"/>
      <c r="J5" s="1133"/>
      <c r="K5" s="1133"/>
      <c r="L5" s="1133"/>
      <c r="M5" s="1133"/>
      <c r="N5" s="1133"/>
      <c r="O5" s="1133"/>
      <c r="P5" s="1133"/>
      <c r="Q5" s="1133"/>
      <c r="R5" s="1133"/>
      <c r="S5" s="1133"/>
      <c r="T5" s="1133"/>
      <c r="U5" s="1133"/>
      <c r="V5" s="1133"/>
      <c r="W5" s="1133"/>
      <c r="X5" s="1133"/>
      <c r="Y5" s="1133"/>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29" t="s">
        <v>589</v>
      </c>
      <c r="F7" s="1129"/>
      <c r="G7" s="1129"/>
      <c r="H7" s="1129"/>
      <c r="I7" s="1129"/>
      <c r="J7" s="1129"/>
      <c r="K7" s="1129"/>
      <c r="L7" s="1129"/>
      <c r="M7" s="1129"/>
      <c r="N7" s="1129"/>
      <c r="O7" s="1129"/>
      <c r="P7" s="1129"/>
      <c r="Q7" s="1129"/>
      <c r="R7" s="1129"/>
      <c r="S7" s="1129"/>
      <c r="T7" s="1129"/>
      <c r="U7" s="1129"/>
      <c r="V7" s="1129"/>
      <c r="W7" s="1129"/>
      <c r="X7" s="1129"/>
      <c r="Y7" s="59"/>
    </row>
    <row r="8" spans="1:27" ht="15" customHeight="1">
      <c r="A8" s="43"/>
      <c r="B8" s="78"/>
      <c r="C8" s="77"/>
      <c r="D8" s="60"/>
      <c r="E8" s="1129"/>
      <c r="F8" s="1129"/>
      <c r="G8" s="1129"/>
      <c r="H8" s="1129"/>
      <c r="I8" s="1129"/>
      <c r="J8" s="1129"/>
      <c r="K8" s="1129"/>
      <c r="L8" s="1129"/>
      <c r="M8" s="1129"/>
      <c r="N8" s="1129"/>
      <c r="O8" s="1129"/>
      <c r="P8" s="1129"/>
      <c r="Q8" s="1129"/>
      <c r="R8" s="1129"/>
      <c r="S8" s="1129"/>
      <c r="T8" s="1129"/>
      <c r="U8" s="1129"/>
      <c r="V8" s="1129"/>
      <c r="W8" s="1129"/>
      <c r="X8" s="1129"/>
      <c r="Y8" s="59"/>
    </row>
    <row r="9" spans="1:27" ht="15" customHeight="1">
      <c r="A9" s="43"/>
      <c r="B9" s="78"/>
      <c r="C9" s="77"/>
      <c r="D9" s="60"/>
      <c r="E9" s="1129"/>
      <c r="F9" s="1129"/>
      <c r="G9" s="1129"/>
      <c r="H9" s="1129"/>
      <c r="I9" s="1129"/>
      <c r="J9" s="1129"/>
      <c r="K9" s="1129"/>
      <c r="L9" s="1129"/>
      <c r="M9" s="1129"/>
      <c r="N9" s="1129"/>
      <c r="O9" s="1129"/>
      <c r="P9" s="1129"/>
      <c r="Q9" s="1129"/>
      <c r="R9" s="1129"/>
      <c r="S9" s="1129"/>
      <c r="T9" s="1129"/>
      <c r="U9" s="1129"/>
      <c r="V9" s="1129"/>
      <c r="W9" s="1129"/>
      <c r="X9" s="1129"/>
      <c r="Y9" s="59"/>
    </row>
    <row r="10" spans="1:27" ht="10.5" customHeight="1">
      <c r="A10" s="43"/>
      <c r="B10" s="78"/>
      <c r="C10" s="77"/>
      <c r="D10" s="60"/>
      <c r="E10" s="1129"/>
      <c r="F10" s="1129"/>
      <c r="G10" s="1129"/>
      <c r="H10" s="1129"/>
      <c r="I10" s="1129"/>
      <c r="J10" s="1129"/>
      <c r="K10" s="1129"/>
      <c r="L10" s="1129"/>
      <c r="M10" s="1129"/>
      <c r="N10" s="1129"/>
      <c r="O10" s="1129"/>
      <c r="P10" s="1129"/>
      <c r="Q10" s="1129"/>
      <c r="R10" s="1129"/>
      <c r="S10" s="1129"/>
      <c r="T10" s="1129"/>
      <c r="U10" s="1129"/>
      <c r="V10" s="1129"/>
      <c r="W10" s="1129"/>
      <c r="X10" s="1129"/>
      <c r="Y10" s="59"/>
    </row>
    <row r="11" spans="1:27" ht="27" customHeight="1">
      <c r="A11" s="43"/>
      <c r="B11" s="78"/>
      <c r="C11" s="77"/>
      <c r="D11" s="60"/>
      <c r="E11" s="1129"/>
      <c r="F11" s="1129"/>
      <c r="G11" s="1129"/>
      <c r="H11" s="1129"/>
      <c r="I11" s="1129"/>
      <c r="J11" s="1129"/>
      <c r="K11" s="1129"/>
      <c r="L11" s="1129"/>
      <c r="M11" s="1129"/>
      <c r="N11" s="1129"/>
      <c r="O11" s="1129"/>
      <c r="P11" s="1129"/>
      <c r="Q11" s="1129"/>
      <c r="R11" s="1129"/>
      <c r="S11" s="1129"/>
      <c r="T11" s="1129"/>
      <c r="U11" s="1129"/>
      <c r="V11" s="1129"/>
      <c r="W11" s="1129"/>
      <c r="X11" s="1129"/>
      <c r="Y11" s="59"/>
    </row>
    <row r="12" spans="1:27" ht="12" customHeight="1">
      <c r="A12" s="43"/>
      <c r="B12" s="78"/>
      <c r="C12" s="77"/>
      <c r="D12" s="60"/>
      <c r="E12" s="1129"/>
      <c r="F12" s="1129"/>
      <c r="G12" s="1129"/>
      <c r="H12" s="1129"/>
      <c r="I12" s="1129"/>
      <c r="J12" s="1129"/>
      <c r="K12" s="1129"/>
      <c r="L12" s="1129"/>
      <c r="M12" s="1129"/>
      <c r="N12" s="1129"/>
      <c r="O12" s="1129"/>
      <c r="P12" s="1129"/>
      <c r="Q12" s="1129"/>
      <c r="R12" s="1129"/>
      <c r="S12" s="1129"/>
      <c r="T12" s="1129"/>
      <c r="U12" s="1129"/>
      <c r="V12" s="1129"/>
      <c r="W12" s="1129"/>
      <c r="X12" s="1129"/>
      <c r="Y12" s="59"/>
    </row>
    <row r="13" spans="1:27" ht="38.25" customHeight="1">
      <c r="A13" s="43"/>
      <c r="B13" s="78"/>
      <c r="C13" s="77"/>
      <c r="D13" s="60"/>
      <c r="E13" s="1129"/>
      <c r="F13" s="1129"/>
      <c r="G13" s="1129"/>
      <c r="H13" s="1129"/>
      <c r="I13" s="1129"/>
      <c r="J13" s="1129"/>
      <c r="K13" s="1129"/>
      <c r="L13" s="1129"/>
      <c r="M13" s="1129"/>
      <c r="N13" s="1129"/>
      <c r="O13" s="1129"/>
      <c r="P13" s="1129"/>
      <c r="Q13" s="1129"/>
      <c r="R13" s="1129"/>
      <c r="S13" s="1129"/>
      <c r="T13" s="1129"/>
      <c r="U13" s="1129"/>
      <c r="V13" s="1129"/>
      <c r="W13" s="1129"/>
      <c r="X13" s="1129"/>
      <c r="Y13" s="73"/>
    </row>
    <row r="14" spans="1:27" ht="15" customHeight="1">
      <c r="A14" s="43"/>
      <c r="B14" s="78"/>
      <c r="C14" s="77"/>
      <c r="D14" s="60"/>
      <c r="E14" s="1129"/>
      <c r="F14" s="1129"/>
      <c r="G14" s="1129"/>
      <c r="H14" s="1129"/>
      <c r="I14" s="1129"/>
      <c r="J14" s="1129"/>
      <c r="K14" s="1129"/>
      <c r="L14" s="1129"/>
      <c r="M14" s="1129"/>
      <c r="N14" s="1129"/>
      <c r="O14" s="1129"/>
      <c r="P14" s="1129"/>
      <c r="Q14" s="1129"/>
      <c r="R14" s="1129"/>
      <c r="S14" s="1129"/>
      <c r="T14" s="1129"/>
      <c r="U14" s="1129"/>
      <c r="V14" s="1129"/>
      <c r="W14" s="1129"/>
      <c r="X14" s="1129"/>
      <c r="Y14" s="59"/>
    </row>
    <row r="15" spans="1:27" ht="15">
      <c r="A15" s="43"/>
      <c r="B15" s="78"/>
      <c r="C15" s="77"/>
      <c r="D15" s="60"/>
      <c r="E15" s="1129"/>
      <c r="F15" s="1129"/>
      <c r="G15" s="1129"/>
      <c r="H15" s="1129"/>
      <c r="I15" s="1129"/>
      <c r="J15" s="1129"/>
      <c r="K15" s="1129"/>
      <c r="L15" s="1129"/>
      <c r="M15" s="1129"/>
      <c r="N15" s="1129"/>
      <c r="O15" s="1129"/>
      <c r="P15" s="1129"/>
      <c r="Q15" s="1129"/>
      <c r="R15" s="1129"/>
      <c r="S15" s="1129"/>
      <c r="T15" s="1129"/>
      <c r="U15" s="1129"/>
      <c r="V15" s="1129"/>
      <c r="W15" s="1129"/>
      <c r="X15" s="1129"/>
      <c r="Y15" s="59"/>
    </row>
    <row r="16" spans="1:27" ht="15">
      <c r="A16" s="43"/>
      <c r="B16" s="78"/>
      <c r="C16" s="77"/>
      <c r="D16" s="60"/>
      <c r="E16" s="1129"/>
      <c r="F16" s="1129"/>
      <c r="G16" s="1129"/>
      <c r="H16" s="1129"/>
      <c r="I16" s="1129"/>
      <c r="J16" s="1129"/>
      <c r="K16" s="1129"/>
      <c r="L16" s="1129"/>
      <c r="M16" s="1129"/>
      <c r="N16" s="1129"/>
      <c r="O16" s="1129"/>
      <c r="P16" s="1129"/>
      <c r="Q16" s="1129"/>
      <c r="R16" s="1129"/>
      <c r="S16" s="1129"/>
      <c r="T16" s="1129"/>
      <c r="U16" s="1129"/>
      <c r="V16" s="1129"/>
      <c r="W16" s="1129"/>
      <c r="X16" s="1129"/>
      <c r="Y16" s="59"/>
    </row>
    <row r="17" spans="1:25" ht="15" customHeight="1">
      <c r="A17" s="43"/>
      <c r="B17" s="78"/>
      <c r="C17" s="77"/>
      <c r="D17" s="60"/>
      <c r="E17" s="1129"/>
      <c r="F17" s="1129"/>
      <c r="G17" s="1129"/>
      <c r="H17" s="1129"/>
      <c r="I17" s="1129"/>
      <c r="J17" s="1129"/>
      <c r="K17" s="1129"/>
      <c r="L17" s="1129"/>
      <c r="M17" s="1129"/>
      <c r="N17" s="1129"/>
      <c r="O17" s="1129"/>
      <c r="P17" s="1129"/>
      <c r="Q17" s="1129"/>
      <c r="R17" s="1129"/>
      <c r="S17" s="1129"/>
      <c r="T17" s="1129"/>
      <c r="U17" s="1129"/>
      <c r="V17" s="1129"/>
      <c r="W17" s="1129"/>
      <c r="X17" s="1129"/>
      <c r="Y17" s="59"/>
    </row>
    <row r="18" spans="1:25" ht="15">
      <c r="A18" s="43"/>
      <c r="B18" s="78"/>
      <c r="C18" s="77"/>
      <c r="D18" s="60"/>
      <c r="E18" s="1129"/>
      <c r="F18" s="1129"/>
      <c r="G18" s="1129"/>
      <c r="H18" s="1129"/>
      <c r="I18" s="1129"/>
      <c r="J18" s="1129"/>
      <c r="K18" s="1129"/>
      <c r="L18" s="1129"/>
      <c r="M18" s="1129"/>
      <c r="N18" s="1129"/>
      <c r="O18" s="1129"/>
      <c r="P18" s="1129"/>
      <c r="Q18" s="1129"/>
      <c r="R18" s="1129"/>
      <c r="S18" s="1129"/>
      <c r="T18" s="1129"/>
      <c r="U18" s="1129"/>
      <c r="V18" s="1129"/>
      <c r="W18" s="1129"/>
      <c r="X18" s="1129"/>
      <c r="Y18" s="59"/>
    </row>
    <row r="19" spans="1:25" ht="59.25" customHeight="1">
      <c r="A19" s="43"/>
      <c r="B19" s="78"/>
      <c r="C19" s="77"/>
      <c r="D19" s="66"/>
      <c r="E19" s="1129"/>
      <c r="F19" s="1129"/>
      <c r="G19" s="1129"/>
      <c r="H19" s="1129"/>
      <c r="I19" s="1129"/>
      <c r="J19" s="1129"/>
      <c r="K19" s="1129"/>
      <c r="L19" s="1129"/>
      <c r="M19" s="1129"/>
      <c r="N19" s="1129"/>
      <c r="O19" s="1129"/>
      <c r="P19" s="1129"/>
      <c r="Q19" s="1129"/>
      <c r="R19" s="1129"/>
      <c r="S19" s="1129"/>
      <c r="T19" s="1129"/>
      <c r="U19" s="1129"/>
      <c r="V19" s="1129"/>
      <c r="W19" s="1129"/>
      <c r="X19" s="1129"/>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35" t="s">
        <v>254</v>
      </c>
      <c r="G21" s="1136"/>
      <c r="H21" s="1136"/>
      <c r="I21" s="1136"/>
      <c r="J21" s="1136"/>
      <c r="K21" s="1136"/>
      <c r="L21" s="1136"/>
      <c r="M21" s="1136"/>
      <c r="N21" s="60"/>
      <c r="O21" s="71" t="s">
        <v>237</v>
      </c>
      <c r="P21" s="1137" t="s">
        <v>238</v>
      </c>
      <c r="Q21" s="1138"/>
      <c r="R21" s="1138"/>
      <c r="S21" s="1138"/>
      <c r="T21" s="1138"/>
      <c r="U21" s="1138"/>
      <c r="V21" s="1138"/>
      <c r="W21" s="1138"/>
      <c r="X21" s="1138"/>
      <c r="Y21" s="59"/>
    </row>
    <row r="22" spans="1:25" ht="14.25" hidden="1" customHeight="1">
      <c r="A22" s="43"/>
      <c r="B22" s="78"/>
      <c r="C22" s="77"/>
      <c r="D22" s="61"/>
      <c r="E22" s="94" t="s">
        <v>237</v>
      </c>
      <c r="F22" s="1135" t="s">
        <v>240</v>
      </c>
      <c r="G22" s="1136"/>
      <c r="H22" s="1136"/>
      <c r="I22" s="1136"/>
      <c r="J22" s="1136"/>
      <c r="K22" s="1136"/>
      <c r="L22" s="1136"/>
      <c r="M22" s="1136"/>
      <c r="N22" s="60"/>
      <c r="O22" s="74" t="s">
        <v>237</v>
      </c>
      <c r="P22" s="1137" t="s">
        <v>587</v>
      </c>
      <c r="Q22" s="1138"/>
      <c r="R22" s="1138"/>
      <c r="S22" s="1138"/>
      <c r="T22" s="1138"/>
      <c r="U22" s="1138"/>
      <c r="V22" s="1138"/>
      <c r="W22" s="1138"/>
      <c r="X22" s="1138"/>
      <c r="Y22" s="59"/>
    </row>
    <row r="23" spans="1:25" ht="27" hidden="1" customHeight="1">
      <c r="A23" s="43"/>
      <c r="B23" s="78"/>
      <c r="C23" s="77"/>
      <c r="D23" s="61"/>
      <c r="E23" s="60"/>
      <c r="F23" s="60"/>
      <c r="G23" s="60"/>
      <c r="H23" s="60"/>
      <c r="I23" s="60"/>
      <c r="J23" s="60"/>
      <c r="K23" s="60"/>
      <c r="L23" s="60"/>
      <c r="M23" s="60"/>
      <c r="N23" s="60"/>
      <c r="O23" s="60"/>
      <c r="P23" s="1130"/>
      <c r="Q23" s="1130"/>
      <c r="R23" s="1130"/>
      <c r="S23" s="1130"/>
      <c r="T23" s="1130"/>
      <c r="U23" s="1130"/>
      <c r="V23" s="1130"/>
      <c r="W23" s="1130"/>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34" t="s">
        <v>394</v>
      </c>
      <c r="F35" s="1134"/>
      <c r="G35" s="1134"/>
      <c r="H35" s="1134"/>
      <c r="I35" s="1134"/>
      <c r="J35" s="1134"/>
      <c r="K35" s="1134"/>
      <c r="L35" s="1134"/>
      <c r="M35" s="1134"/>
      <c r="N35" s="1134"/>
      <c r="O35" s="1134"/>
      <c r="P35" s="1134"/>
      <c r="Q35" s="1134"/>
      <c r="R35" s="1134"/>
      <c r="S35" s="1134"/>
      <c r="T35" s="1134"/>
      <c r="U35" s="1134"/>
      <c r="V35" s="1134"/>
      <c r="W35" s="1134"/>
      <c r="X35" s="1134"/>
      <c r="Y35" s="59"/>
    </row>
    <row r="36" spans="1:25" ht="38.25" hidden="1" customHeight="1">
      <c r="A36" s="43"/>
      <c r="B36" s="78"/>
      <c r="C36" s="77"/>
      <c r="D36" s="61"/>
      <c r="E36" s="1134"/>
      <c r="F36" s="1134"/>
      <c r="G36" s="1134"/>
      <c r="H36" s="1134"/>
      <c r="I36" s="1134"/>
      <c r="J36" s="1134"/>
      <c r="K36" s="1134"/>
      <c r="L36" s="1134"/>
      <c r="M36" s="1134"/>
      <c r="N36" s="1134"/>
      <c r="O36" s="1134"/>
      <c r="P36" s="1134"/>
      <c r="Q36" s="1134"/>
      <c r="R36" s="1134"/>
      <c r="S36" s="1134"/>
      <c r="T36" s="1134"/>
      <c r="U36" s="1134"/>
      <c r="V36" s="1134"/>
      <c r="W36" s="1134"/>
      <c r="X36" s="1134"/>
      <c r="Y36" s="59"/>
    </row>
    <row r="37" spans="1:25" ht="9.75" hidden="1" customHeight="1">
      <c r="A37" s="43"/>
      <c r="B37" s="78"/>
      <c r="C37" s="77"/>
      <c r="D37" s="61"/>
      <c r="E37" s="1134"/>
      <c r="F37" s="1134"/>
      <c r="G37" s="1134"/>
      <c r="H37" s="1134"/>
      <c r="I37" s="1134"/>
      <c r="J37" s="1134"/>
      <c r="K37" s="1134"/>
      <c r="L37" s="1134"/>
      <c r="M37" s="1134"/>
      <c r="N37" s="1134"/>
      <c r="O37" s="1134"/>
      <c r="P37" s="1134"/>
      <c r="Q37" s="1134"/>
      <c r="R37" s="1134"/>
      <c r="S37" s="1134"/>
      <c r="T37" s="1134"/>
      <c r="U37" s="1134"/>
      <c r="V37" s="1134"/>
      <c r="W37" s="1134"/>
      <c r="X37" s="1134"/>
      <c r="Y37" s="59"/>
    </row>
    <row r="38" spans="1:25" ht="51" hidden="1" customHeight="1">
      <c r="A38" s="43"/>
      <c r="B38" s="78"/>
      <c r="C38" s="77"/>
      <c r="D38" s="61"/>
      <c r="E38" s="1134"/>
      <c r="F38" s="1134"/>
      <c r="G38" s="1134"/>
      <c r="H38" s="1134"/>
      <c r="I38" s="1134"/>
      <c r="J38" s="1134"/>
      <c r="K38" s="1134"/>
      <c r="L38" s="1134"/>
      <c r="M38" s="1134"/>
      <c r="N38" s="1134"/>
      <c r="O38" s="1134"/>
      <c r="P38" s="1134"/>
      <c r="Q38" s="1134"/>
      <c r="R38" s="1134"/>
      <c r="S38" s="1134"/>
      <c r="T38" s="1134"/>
      <c r="U38" s="1134"/>
      <c r="V38" s="1134"/>
      <c r="W38" s="1134"/>
      <c r="X38" s="1134"/>
      <c r="Y38" s="59"/>
    </row>
    <row r="39" spans="1:25" ht="15" hidden="1" customHeight="1">
      <c r="A39" s="43"/>
      <c r="B39" s="78"/>
      <c r="C39" s="77"/>
      <c r="D39" s="61"/>
      <c r="E39" s="1134"/>
      <c r="F39" s="1134"/>
      <c r="G39" s="1134"/>
      <c r="H39" s="1134"/>
      <c r="I39" s="1134"/>
      <c r="J39" s="1134"/>
      <c r="K39" s="1134"/>
      <c r="L39" s="1134"/>
      <c r="M39" s="1134"/>
      <c r="N39" s="1134"/>
      <c r="O39" s="1134"/>
      <c r="P39" s="1134"/>
      <c r="Q39" s="1134"/>
      <c r="R39" s="1134"/>
      <c r="S39" s="1134"/>
      <c r="T39" s="1134"/>
      <c r="U39" s="1134"/>
      <c r="V39" s="1134"/>
      <c r="W39" s="1134"/>
      <c r="X39" s="1134"/>
      <c r="Y39" s="59"/>
    </row>
    <row r="40" spans="1:25" ht="12" hidden="1" customHeight="1">
      <c r="A40" s="43"/>
      <c r="B40" s="78"/>
      <c r="C40" s="77"/>
      <c r="D40" s="61"/>
      <c r="E40" s="1139"/>
      <c r="F40" s="1140"/>
      <c r="G40" s="1140"/>
      <c r="H40" s="1140"/>
      <c r="I40" s="1140"/>
      <c r="J40" s="1140"/>
      <c r="K40" s="1140"/>
      <c r="L40" s="1140"/>
      <c r="M40" s="1140"/>
      <c r="N40" s="1140"/>
      <c r="O40" s="1140"/>
      <c r="P40" s="1140"/>
      <c r="Q40" s="1140"/>
      <c r="R40" s="1140"/>
      <c r="S40" s="1140"/>
      <c r="T40" s="1140"/>
      <c r="U40" s="1140"/>
      <c r="V40" s="1140"/>
      <c r="W40" s="1140"/>
      <c r="X40" s="1140"/>
      <c r="Y40" s="59"/>
    </row>
    <row r="41" spans="1:25" ht="38.25" hidden="1" customHeight="1">
      <c r="A41" s="43"/>
      <c r="B41" s="78"/>
      <c r="C41" s="77"/>
      <c r="D41" s="61"/>
      <c r="E41" s="1134"/>
      <c r="F41" s="1134"/>
      <c r="G41" s="1134"/>
      <c r="H41" s="1134"/>
      <c r="I41" s="1134"/>
      <c r="J41" s="1134"/>
      <c r="K41" s="1134"/>
      <c r="L41" s="1134"/>
      <c r="M41" s="1134"/>
      <c r="N41" s="1134"/>
      <c r="O41" s="1134"/>
      <c r="P41" s="1134"/>
      <c r="Q41" s="1134"/>
      <c r="R41" s="1134"/>
      <c r="S41" s="1134"/>
      <c r="T41" s="1134"/>
      <c r="U41" s="1134"/>
      <c r="V41" s="1134"/>
      <c r="W41" s="1134"/>
      <c r="X41" s="1134"/>
      <c r="Y41" s="59"/>
    </row>
    <row r="42" spans="1:25" ht="15" hidden="1">
      <c r="A42" s="43"/>
      <c r="B42" s="78"/>
      <c r="C42" s="77"/>
      <c r="D42" s="61"/>
      <c r="E42" s="1134"/>
      <c r="F42" s="1134"/>
      <c r="G42" s="1134"/>
      <c r="H42" s="1134"/>
      <c r="I42" s="1134"/>
      <c r="J42" s="1134"/>
      <c r="K42" s="1134"/>
      <c r="L42" s="1134"/>
      <c r="M42" s="1134"/>
      <c r="N42" s="1134"/>
      <c r="O42" s="1134"/>
      <c r="P42" s="1134"/>
      <c r="Q42" s="1134"/>
      <c r="R42" s="1134"/>
      <c r="S42" s="1134"/>
      <c r="T42" s="1134"/>
      <c r="U42" s="1134"/>
      <c r="V42" s="1134"/>
      <c r="W42" s="1134"/>
      <c r="X42" s="1134"/>
      <c r="Y42" s="59"/>
    </row>
    <row r="43" spans="1:25" ht="15" hidden="1">
      <c r="A43" s="43"/>
      <c r="B43" s="78"/>
      <c r="C43" s="77"/>
      <c r="D43" s="61"/>
      <c r="E43" s="1134"/>
      <c r="F43" s="1134"/>
      <c r="G43" s="1134"/>
      <c r="H43" s="1134"/>
      <c r="I43" s="1134"/>
      <c r="J43" s="1134"/>
      <c r="K43" s="1134"/>
      <c r="L43" s="1134"/>
      <c r="M43" s="1134"/>
      <c r="N43" s="1134"/>
      <c r="O43" s="1134"/>
      <c r="P43" s="1134"/>
      <c r="Q43" s="1134"/>
      <c r="R43" s="1134"/>
      <c r="S43" s="1134"/>
      <c r="T43" s="1134"/>
      <c r="U43" s="1134"/>
      <c r="V43" s="1134"/>
      <c r="W43" s="1134"/>
      <c r="X43" s="1134"/>
      <c r="Y43" s="59"/>
    </row>
    <row r="44" spans="1:25" ht="33.75" hidden="1" customHeight="1">
      <c r="A44" s="43"/>
      <c r="B44" s="78"/>
      <c r="C44" s="77"/>
      <c r="D44" s="66"/>
      <c r="E44" s="1134"/>
      <c r="F44" s="1134"/>
      <c r="G44" s="1134"/>
      <c r="H44" s="1134"/>
      <c r="I44" s="1134"/>
      <c r="J44" s="1134"/>
      <c r="K44" s="1134"/>
      <c r="L44" s="1134"/>
      <c r="M44" s="1134"/>
      <c r="N44" s="1134"/>
      <c r="O44" s="1134"/>
      <c r="P44" s="1134"/>
      <c r="Q44" s="1134"/>
      <c r="R44" s="1134"/>
      <c r="S44" s="1134"/>
      <c r="T44" s="1134"/>
      <c r="U44" s="1134"/>
      <c r="V44" s="1134"/>
      <c r="W44" s="1134"/>
      <c r="X44" s="1134"/>
      <c r="Y44" s="59"/>
    </row>
    <row r="45" spans="1:25" ht="15" hidden="1">
      <c r="A45" s="43"/>
      <c r="B45" s="78"/>
      <c r="C45" s="77"/>
      <c r="D45" s="66"/>
      <c r="E45" s="1134"/>
      <c r="F45" s="1134"/>
      <c r="G45" s="1134"/>
      <c r="H45" s="1134"/>
      <c r="I45" s="1134"/>
      <c r="J45" s="1134"/>
      <c r="K45" s="1134"/>
      <c r="L45" s="1134"/>
      <c r="M45" s="1134"/>
      <c r="N45" s="1134"/>
      <c r="O45" s="1134"/>
      <c r="P45" s="1134"/>
      <c r="Q45" s="1134"/>
      <c r="R45" s="1134"/>
      <c r="S45" s="1134"/>
      <c r="T45" s="1134"/>
      <c r="U45" s="1134"/>
      <c r="V45" s="1134"/>
      <c r="W45" s="1134"/>
      <c r="X45" s="1134"/>
      <c r="Y45" s="59"/>
    </row>
    <row r="46" spans="1:25" ht="24" hidden="1" customHeight="1">
      <c r="A46" s="43"/>
      <c r="B46" s="78"/>
      <c r="C46" s="77"/>
      <c r="D46" s="61"/>
      <c r="E46" s="1145" t="s">
        <v>236</v>
      </c>
      <c r="F46" s="1145"/>
      <c r="G46" s="1145"/>
      <c r="H46" s="1145"/>
      <c r="I46" s="1145"/>
      <c r="J46" s="1145"/>
      <c r="K46" s="1145"/>
      <c r="L46" s="1145"/>
      <c r="M46" s="1145"/>
      <c r="N46" s="1145"/>
      <c r="O46" s="1145"/>
      <c r="P46" s="1145"/>
      <c r="Q46" s="1145"/>
      <c r="R46" s="1145"/>
      <c r="S46" s="1145"/>
      <c r="T46" s="1145"/>
      <c r="U46" s="1145"/>
      <c r="V46" s="1145"/>
      <c r="W46" s="1145"/>
      <c r="X46" s="1145"/>
      <c r="Y46" s="59"/>
    </row>
    <row r="47" spans="1:25" ht="37.5" hidden="1" customHeight="1">
      <c r="A47" s="43"/>
      <c r="B47" s="78"/>
      <c r="C47" s="77"/>
      <c r="D47" s="61"/>
      <c r="E47" s="1145"/>
      <c r="F47" s="1145"/>
      <c r="G47" s="1145"/>
      <c r="H47" s="1145"/>
      <c r="I47" s="1145"/>
      <c r="J47" s="1145"/>
      <c r="K47" s="1145"/>
      <c r="L47" s="1145"/>
      <c r="M47" s="1145"/>
      <c r="N47" s="1145"/>
      <c r="O47" s="1145"/>
      <c r="P47" s="1145"/>
      <c r="Q47" s="1145"/>
      <c r="R47" s="1145"/>
      <c r="S47" s="1145"/>
      <c r="T47" s="1145"/>
      <c r="U47" s="1145"/>
      <c r="V47" s="1145"/>
      <c r="W47" s="1145"/>
      <c r="X47" s="1145"/>
      <c r="Y47" s="59"/>
    </row>
    <row r="48" spans="1:25" ht="24" hidden="1" customHeight="1">
      <c r="A48" s="43"/>
      <c r="B48" s="78"/>
      <c r="C48" s="77"/>
      <c r="D48" s="61"/>
      <c r="E48" s="1145"/>
      <c r="F48" s="1145"/>
      <c r="G48" s="1145"/>
      <c r="H48" s="1145"/>
      <c r="I48" s="1145"/>
      <c r="J48" s="1145"/>
      <c r="K48" s="1145"/>
      <c r="L48" s="1145"/>
      <c r="M48" s="1145"/>
      <c r="N48" s="1145"/>
      <c r="O48" s="1145"/>
      <c r="P48" s="1145"/>
      <c r="Q48" s="1145"/>
      <c r="R48" s="1145"/>
      <c r="S48" s="1145"/>
      <c r="T48" s="1145"/>
      <c r="U48" s="1145"/>
      <c r="V48" s="1145"/>
      <c r="W48" s="1145"/>
      <c r="X48" s="1145"/>
      <c r="Y48" s="59"/>
    </row>
    <row r="49" spans="1:25" ht="51" hidden="1" customHeight="1">
      <c r="A49" s="43"/>
      <c r="B49" s="78"/>
      <c r="C49" s="77"/>
      <c r="D49" s="61"/>
      <c r="E49" s="1145"/>
      <c r="F49" s="1145"/>
      <c r="G49" s="1145"/>
      <c r="H49" s="1145"/>
      <c r="I49" s="1145"/>
      <c r="J49" s="1145"/>
      <c r="K49" s="1145"/>
      <c r="L49" s="1145"/>
      <c r="M49" s="1145"/>
      <c r="N49" s="1145"/>
      <c r="O49" s="1145"/>
      <c r="P49" s="1145"/>
      <c r="Q49" s="1145"/>
      <c r="R49" s="1145"/>
      <c r="S49" s="1145"/>
      <c r="T49" s="1145"/>
      <c r="U49" s="1145"/>
      <c r="V49" s="1145"/>
      <c r="W49" s="1145"/>
      <c r="X49" s="1145"/>
      <c r="Y49" s="59"/>
    </row>
    <row r="50" spans="1:25" ht="15" hidden="1">
      <c r="A50" s="43"/>
      <c r="B50" s="78"/>
      <c r="C50" s="77"/>
      <c r="D50" s="61"/>
      <c r="E50" s="1145"/>
      <c r="F50" s="1145"/>
      <c r="G50" s="1145"/>
      <c r="H50" s="1145"/>
      <c r="I50" s="1145"/>
      <c r="J50" s="1145"/>
      <c r="K50" s="1145"/>
      <c r="L50" s="1145"/>
      <c r="M50" s="1145"/>
      <c r="N50" s="1145"/>
      <c r="O50" s="1145"/>
      <c r="P50" s="1145"/>
      <c r="Q50" s="1145"/>
      <c r="R50" s="1145"/>
      <c r="S50" s="1145"/>
      <c r="T50" s="1145"/>
      <c r="U50" s="1145"/>
      <c r="V50" s="1145"/>
      <c r="W50" s="1145"/>
      <c r="X50" s="1145"/>
      <c r="Y50" s="59"/>
    </row>
    <row r="51" spans="1:25" ht="15" hidden="1">
      <c r="A51" s="43"/>
      <c r="B51" s="78"/>
      <c r="C51" s="77"/>
      <c r="D51" s="61"/>
      <c r="E51" s="1145"/>
      <c r="F51" s="1145"/>
      <c r="G51" s="1145"/>
      <c r="H51" s="1145"/>
      <c r="I51" s="1145"/>
      <c r="J51" s="1145"/>
      <c r="K51" s="1145"/>
      <c r="L51" s="1145"/>
      <c r="M51" s="1145"/>
      <c r="N51" s="1145"/>
      <c r="O51" s="1145"/>
      <c r="P51" s="1145"/>
      <c r="Q51" s="1145"/>
      <c r="R51" s="1145"/>
      <c r="S51" s="1145"/>
      <c r="T51" s="1145"/>
      <c r="U51" s="1145"/>
      <c r="V51" s="1145"/>
      <c r="W51" s="1145"/>
      <c r="X51" s="1145"/>
      <c r="Y51" s="59"/>
    </row>
    <row r="52" spans="1:25" ht="15" hidden="1">
      <c r="A52" s="43"/>
      <c r="B52" s="78"/>
      <c r="C52" s="77"/>
      <c r="D52" s="61"/>
      <c r="E52" s="1145"/>
      <c r="F52" s="1145"/>
      <c r="G52" s="1145"/>
      <c r="H52" s="1145"/>
      <c r="I52" s="1145"/>
      <c r="J52" s="1145"/>
      <c r="K52" s="1145"/>
      <c r="L52" s="1145"/>
      <c r="M52" s="1145"/>
      <c r="N52" s="1145"/>
      <c r="O52" s="1145"/>
      <c r="P52" s="1145"/>
      <c r="Q52" s="1145"/>
      <c r="R52" s="1145"/>
      <c r="S52" s="1145"/>
      <c r="T52" s="1145"/>
      <c r="U52" s="1145"/>
      <c r="V52" s="1145"/>
      <c r="W52" s="1145"/>
      <c r="X52" s="1145"/>
      <c r="Y52" s="59"/>
    </row>
    <row r="53" spans="1:25" ht="15" hidden="1">
      <c r="A53" s="43"/>
      <c r="B53" s="78"/>
      <c r="C53" s="77"/>
      <c r="D53" s="61"/>
      <c r="E53" s="1145"/>
      <c r="F53" s="1145"/>
      <c r="G53" s="1145"/>
      <c r="H53" s="1145"/>
      <c r="I53" s="1145"/>
      <c r="J53" s="1145"/>
      <c r="K53" s="1145"/>
      <c r="L53" s="1145"/>
      <c r="M53" s="1145"/>
      <c r="N53" s="1145"/>
      <c r="O53" s="1145"/>
      <c r="P53" s="1145"/>
      <c r="Q53" s="1145"/>
      <c r="R53" s="1145"/>
      <c r="S53" s="1145"/>
      <c r="T53" s="1145"/>
      <c r="U53" s="1145"/>
      <c r="V53" s="1145"/>
      <c r="W53" s="1145"/>
      <c r="X53" s="1145"/>
      <c r="Y53" s="59"/>
    </row>
    <row r="54" spans="1:25" ht="15" hidden="1">
      <c r="A54" s="43"/>
      <c r="B54" s="78"/>
      <c r="C54" s="77"/>
      <c r="D54" s="61"/>
      <c r="E54" s="1145"/>
      <c r="F54" s="1145"/>
      <c r="G54" s="1145"/>
      <c r="H54" s="1145"/>
      <c r="I54" s="1145"/>
      <c r="J54" s="1145"/>
      <c r="K54" s="1145"/>
      <c r="L54" s="1145"/>
      <c r="M54" s="1145"/>
      <c r="N54" s="1145"/>
      <c r="O54" s="1145"/>
      <c r="P54" s="1145"/>
      <c r="Q54" s="1145"/>
      <c r="R54" s="1145"/>
      <c r="S54" s="1145"/>
      <c r="T54" s="1145"/>
      <c r="U54" s="1145"/>
      <c r="V54" s="1145"/>
      <c r="W54" s="1145"/>
      <c r="X54" s="1145"/>
      <c r="Y54" s="59"/>
    </row>
    <row r="55" spans="1:25" ht="15" hidden="1">
      <c r="A55" s="43"/>
      <c r="B55" s="78"/>
      <c r="C55" s="77"/>
      <c r="D55" s="61"/>
      <c r="E55" s="1145"/>
      <c r="F55" s="1145"/>
      <c r="G55" s="1145"/>
      <c r="H55" s="1145"/>
      <c r="I55" s="1145"/>
      <c r="J55" s="1145"/>
      <c r="K55" s="1145"/>
      <c r="L55" s="1145"/>
      <c r="M55" s="1145"/>
      <c r="N55" s="1145"/>
      <c r="O55" s="1145"/>
      <c r="P55" s="1145"/>
      <c r="Q55" s="1145"/>
      <c r="R55" s="1145"/>
      <c r="S55" s="1145"/>
      <c r="T55" s="1145"/>
      <c r="U55" s="1145"/>
      <c r="V55" s="1145"/>
      <c r="W55" s="1145"/>
      <c r="X55" s="1145"/>
      <c r="Y55" s="59"/>
    </row>
    <row r="56" spans="1:25" ht="25.5" hidden="1" customHeight="1">
      <c r="A56" s="43"/>
      <c r="B56" s="78"/>
      <c r="C56" s="77"/>
      <c r="D56" s="66"/>
      <c r="E56" s="1145"/>
      <c r="F56" s="1145"/>
      <c r="G56" s="1145"/>
      <c r="H56" s="1145"/>
      <c r="I56" s="1145"/>
      <c r="J56" s="1145"/>
      <c r="K56" s="1145"/>
      <c r="L56" s="1145"/>
      <c r="M56" s="1145"/>
      <c r="N56" s="1145"/>
      <c r="O56" s="1145"/>
      <c r="P56" s="1145"/>
      <c r="Q56" s="1145"/>
      <c r="R56" s="1145"/>
      <c r="S56" s="1145"/>
      <c r="T56" s="1145"/>
      <c r="U56" s="1145"/>
      <c r="V56" s="1145"/>
      <c r="W56" s="1145"/>
      <c r="X56" s="1145"/>
      <c r="Y56" s="59"/>
    </row>
    <row r="57" spans="1:25" ht="15" hidden="1">
      <c r="A57" s="43"/>
      <c r="B57" s="78"/>
      <c r="C57" s="77"/>
      <c r="D57" s="66"/>
      <c r="E57" s="1145"/>
      <c r="F57" s="1145"/>
      <c r="G57" s="1145"/>
      <c r="H57" s="1145"/>
      <c r="I57" s="1145"/>
      <c r="J57" s="1145"/>
      <c r="K57" s="1145"/>
      <c r="L57" s="1145"/>
      <c r="M57" s="1145"/>
      <c r="N57" s="1145"/>
      <c r="O57" s="1145"/>
      <c r="P57" s="1145"/>
      <c r="Q57" s="1145"/>
      <c r="R57" s="1145"/>
      <c r="S57" s="1145"/>
      <c r="T57" s="1145"/>
      <c r="U57" s="1145"/>
      <c r="V57" s="1145"/>
      <c r="W57" s="1145"/>
      <c r="X57" s="1145"/>
      <c r="Y57" s="59"/>
    </row>
    <row r="58" spans="1:25" ht="15" hidden="1" customHeight="1">
      <c r="A58" s="43"/>
      <c r="B58" s="78"/>
      <c r="C58" s="77"/>
      <c r="D58" s="61"/>
      <c r="E58" s="1131" t="s">
        <v>395</v>
      </c>
      <c r="F58" s="1131"/>
      <c r="G58" s="1131"/>
      <c r="H58" s="1131"/>
      <c r="I58" s="1131"/>
      <c r="J58" s="1131"/>
      <c r="K58" s="1131"/>
      <c r="L58" s="1131"/>
      <c r="M58" s="1131"/>
      <c r="N58" s="1131"/>
      <c r="O58" s="1131"/>
      <c r="P58" s="1131"/>
      <c r="Q58" s="1131"/>
      <c r="R58" s="1131"/>
      <c r="S58" s="1131"/>
      <c r="T58" s="1131"/>
      <c r="U58" s="1131"/>
      <c r="V58" s="231"/>
      <c r="W58" s="231"/>
      <c r="X58" s="231"/>
      <c r="Y58" s="59"/>
    </row>
    <row r="59" spans="1:25" ht="15" hidden="1" customHeight="1">
      <c r="A59" s="43"/>
      <c r="B59" s="78"/>
      <c r="C59" s="77"/>
      <c r="D59" s="61"/>
      <c r="E59" s="1146"/>
      <c r="F59" s="1146"/>
      <c r="G59" s="1146"/>
      <c r="H59" s="1139"/>
      <c r="I59" s="1140"/>
      <c r="J59" s="1140"/>
      <c r="K59" s="1140"/>
      <c r="L59" s="1140"/>
      <c r="M59" s="1140"/>
      <c r="N59" s="1140"/>
      <c r="O59" s="1140"/>
      <c r="P59" s="1140"/>
      <c r="Q59" s="1140"/>
      <c r="R59" s="1140"/>
      <c r="S59" s="1140"/>
      <c r="T59" s="1140"/>
      <c r="U59" s="1140"/>
      <c r="V59" s="1140"/>
      <c r="W59" s="1140"/>
      <c r="X59" s="1140"/>
      <c r="Y59" s="59"/>
    </row>
    <row r="60" spans="1:25" ht="15" hidden="1" customHeight="1">
      <c r="A60" s="43"/>
      <c r="B60" s="78"/>
      <c r="C60" s="77"/>
      <c r="D60" s="61"/>
      <c r="E60" s="1142"/>
      <c r="F60" s="1142"/>
      <c r="G60" s="1142"/>
      <c r="H60" s="1144"/>
      <c r="I60" s="1144"/>
      <c r="J60" s="1144"/>
      <c r="K60" s="1144"/>
      <c r="L60" s="1144"/>
      <c r="M60" s="1144"/>
      <c r="N60" s="1144"/>
      <c r="O60" s="1144"/>
      <c r="P60" s="1144"/>
      <c r="Q60" s="1144"/>
      <c r="R60" s="1144"/>
      <c r="S60" s="1144"/>
      <c r="T60" s="1144"/>
      <c r="U60" s="1144"/>
      <c r="V60" s="1144"/>
      <c r="W60" s="1144"/>
      <c r="X60" s="1144"/>
      <c r="Y60" s="59"/>
    </row>
    <row r="61" spans="1:25" ht="15" hidden="1">
      <c r="A61" s="43"/>
      <c r="B61" s="78"/>
      <c r="C61" s="77"/>
      <c r="D61" s="61"/>
      <c r="E61" s="70"/>
      <c r="F61" s="68"/>
      <c r="G61" s="69"/>
      <c r="H61" s="1144"/>
      <c r="I61" s="1144"/>
      <c r="J61" s="1144"/>
      <c r="K61" s="1144"/>
      <c r="L61" s="1144"/>
      <c r="M61" s="1144"/>
      <c r="N61" s="1144"/>
      <c r="O61" s="1144"/>
      <c r="P61" s="1144"/>
      <c r="Q61" s="1144"/>
      <c r="R61" s="1144"/>
      <c r="S61" s="1144"/>
      <c r="T61" s="1144"/>
      <c r="U61" s="1144"/>
      <c r="V61" s="1144"/>
      <c r="W61" s="1144"/>
      <c r="X61" s="1144"/>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31" t="s">
        <v>396</v>
      </c>
      <c r="F70" s="1131"/>
      <c r="G70" s="1131"/>
      <c r="H70" s="1131"/>
      <c r="I70" s="1131"/>
      <c r="J70" s="1131"/>
      <c r="K70" s="1131"/>
      <c r="L70" s="1131"/>
      <c r="M70" s="1131"/>
      <c r="N70" s="1131"/>
      <c r="O70" s="1131"/>
      <c r="P70" s="1131"/>
      <c r="Q70" s="1131"/>
      <c r="R70" s="1131"/>
      <c r="S70" s="1131"/>
      <c r="T70" s="1131"/>
      <c r="U70" s="450"/>
      <c r="V70" s="450"/>
      <c r="W70" s="450"/>
      <c r="X70" s="450"/>
      <c r="Y70" s="59"/>
    </row>
    <row r="71" spans="1:25" ht="15" hidden="1">
      <c r="A71" s="43"/>
      <c r="B71" s="78"/>
      <c r="C71" s="77"/>
      <c r="D71" s="61"/>
      <c r="E71" s="1131" t="s">
        <v>586</v>
      </c>
      <c r="F71" s="1131"/>
      <c r="G71" s="1131"/>
      <c r="H71" s="1131"/>
      <c r="I71" s="1131"/>
      <c r="J71" s="1131"/>
      <c r="K71" s="1131"/>
      <c r="L71" s="1131"/>
      <c r="M71" s="1131"/>
      <c r="N71" s="1131"/>
      <c r="O71" s="1131"/>
      <c r="P71" s="1131"/>
      <c r="Q71" s="1131"/>
      <c r="R71" s="1131"/>
      <c r="S71" s="1131"/>
      <c r="T71" s="1131"/>
      <c r="U71" s="451"/>
      <c r="V71" s="451"/>
      <c r="W71" s="451"/>
      <c r="X71" s="451"/>
      <c r="Y71" s="59"/>
    </row>
    <row r="72" spans="1:25" ht="40.5" hidden="1" customHeight="1">
      <c r="A72" s="43"/>
      <c r="B72" s="78"/>
      <c r="C72" s="77"/>
      <c r="D72" s="61"/>
      <c r="E72" s="451"/>
      <c r="F72" s="451"/>
      <c r="G72" s="451"/>
      <c r="H72" s="451"/>
      <c r="I72" s="451"/>
      <c r="J72" s="451"/>
      <c r="K72" s="451"/>
      <c r="L72" s="451"/>
      <c r="M72" s="451"/>
      <c r="N72" s="451"/>
      <c r="O72" s="451"/>
      <c r="P72" s="451"/>
      <c r="Q72" s="451"/>
      <c r="R72" s="451"/>
      <c r="S72" s="451"/>
      <c r="T72" s="451"/>
      <c r="U72" s="451"/>
      <c r="V72" s="451"/>
      <c r="W72" s="451"/>
      <c r="X72" s="451"/>
      <c r="Y72" s="59"/>
    </row>
    <row r="73" spans="1:25" ht="63" hidden="1" customHeight="1">
      <c r="A73" s="43"/>
      <c r="B73" s="78"/>
      <c r="C73" s="77"/>
      <c r="D73" s="61"/>
      <c r="E73" s="451"/>
      <c r="F73" s="451"/>
      <c r="G73" s="451"/>
      <c r="H73" s="451"/>
      <c r="I73" s="451"/>
      <c r="J73" s="451"/>
      <c r="K73" s="451"/>
      <c r="L73" s="451"/>
      <c r="M73" s="451"/>
      <c r="N73" s="451"/>
      <c r="O73" s="451"/>
      <c r="P73" s="451"/>
      <c r="Q73" s="451"/>
      <c r="R73" s="451"/>
      <c r="S73" s="451"/>
      <c r="T73" s="451"/>
      <c r="U73" s="451"/>
      <c r="V73" s="451"/>
      <c r="W73" s="451"/>
      <c r="X73" s="451"/>
      <c r="Y73" s="59"/>
    </row>
    <row r="74" spans="1:25" ht="30" hidden="1" customHeight="1">
      <c r="A74" s="43"/>
      <c r="B74" s="78"/>
      <c r="C74" s="77"/>
      <c r="D74" s="61"/>
      <c r="E74" s="451"/>
      <c r="F74" s="451"/>
      <c r="G74" s="451"/>
      <c r="H74" s="451"/>
      <c r="I74" s="451"/>
      <c r="J74" s="451"/>
      <c r="K74" s="451"/>
      <c r="L74" s="451"/>
      <c r="M74" s="451"/>
      <c r="N74" s="451"/>
      <c r="O74" s="451"/>
      <c r="P74" s="451"/>
      <c r="Q74" s="451"/>
      <c r="R74" s="451"/>
      <c r="S74" s="451"/>
      <c r="T74" s="451"/>
      <c r="U74" s="451"/>
      <c r="V74" s="451"/>
      <c r="W74" s="451"/>
      <c r="X74" s="451"/>
      <c r="Y74" s="59"/>
    </row>
    <row r="75" spans="1:25" ht="30" hidden="1" customHeight="1">
      <c r="A75" s="43"/>
      <c r="B75" s="78"/>
      <c r="C75" s="77"/>
      <c r="D75" s="61"/>
      <c r="E75" s="451"/>
      <c r="F75" s="451"/>
      <c r="G75" s="451"/>
      <c r="H75" s="451"/>
      <c r="I75" s="451"/>
      <c r="J75" s="451"/>
      <c r="K75" s="451"/>
      <c r="L75" s="451"/>
      <c r="M75" s="451"/>
      <c r="N75" s="451"/>
      <c r="O75" s="451"/>
      <c r="P75" s="451"/>
      <c r="Q75" s="451"/>
      <c r="R75" s="451"/>
      <c r="S75" s="451"/>
      <c r="T75" s="451"/>
      <c r="U75" s="451"/>
      <c r="V75" s="451"/>
      <c r="W75" s="451"/>
      <c r="X75" s="451"/>
      <c r="Y75" s="59"/>
    </row>
    <row r="76" spans="1:25" ht="15" hidden="1">
      <c r="A76" s="43"/>
      <c r="B76" s="78"/>
      <c r="C76" s="77"/>
      <c r="D76" s="61"/>
      <c r="E76" s="451"/>
      <c r="F76" s="451"/>
      <c r="G76" s="451"/>
      <c r="H76" s="451"/>
      <c r="I76" s="451"/>
      <c r="J76" s="451"/>
      <c r="K76" s="451"/>
      <c r="L76" s="451"/>
      <c r="M76" s="451"/>
      <c r="N76" s="451"/>
      <c r="O76" s="451"/>
      <c r="P76" s="451"/>
      <c r="Q76" s="451"/>
      <c r="R76" s="451"/>
      <c r="S76" s="451"/>
      <c r="T76" s="451"/>
      <c r="U76" s="451"/>
      <c r="V76" s="451"/>
      <c r="W76" s="451"/>
      <c r="X76" s="451"/>
      <c r="Y76" s="59"/>
    </row>
    <row r="77" spans="1:25" ht="15" hidden="1">
      <c r="A77" s="43"/>
      <c r="B77" s="78"/>
      <c r="C77" s="77"/>
      <c r="D77" s="61"/>
      <c r="E77" s="451"/>
      <c r="F77" s="451"/>
      <c r="G77" s="451"/>
      <c r="H77" s="451"/>
      <c r="I77" s="451"/>
      <c r="J77" s="451"/>
      <c r="K77" s="451"/>
      <c r="L77" s="451"/>
      <c r="M77" s="451"/>
      <c r="N77" s="451"/>
      <c r="O77" s="451"/>
      <c r="P77" s="451"/>
      <c r="Q77" s="451"/>
      <c r="R77" s="451"/>
      <c r="S77" s="451"/>
      <c r="T77" s="451"/>
      <c r="U77" s="451"/>
      <c r="V77" s="451"/>
      <c r="W77" s="451"/>
      <c r="X77" s="451"/>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2"/>
      <c r="F79" s="452"/>
      <c r="G79" s="452"/>
      <c r="H79" s="452"/>
      <c r="I79" s="452"/>
      <c r="J79" s="452"/>
      <c r="K79" s="452"/>
      <c r="L79" s="452"/>
      <c r="M79" s="452"/>
      <c r="N79" s="452"/>
      <c r="O79" s="452"/>
      <c r="P79" s="452"/>
      <c r="Q79" s="452"/>
      <c r="R79" s="452"/>
      <c r="S79" s="452"/>
      <c r="T79" s="452"/>
      <c r="U79" s="452"/>
      <c r="V79" s="452"/>
      <c r="W79" s="452"/>
      <c r="X79" s="452"/>
      <c r="Y79" s="59"/>
    </row>
    <row r="80" spans="1:25" ht="14.25" hidden="1" customHeight="1">
      <c r="A80" s="43"/>
      <c r="B80" s="78"/>
      <c r="C80" s="77"/>
      <c r="D80" s="61"/>
      <c r="E80" s="453"/>
      <c r="F80" s="453"/>
      <c r="G80" s="453"/>
      <c r="H80" s="453"/>
      <c r="Y80" s="59"/>
    </row>
    <row r="81" spans="1:25" ht="15" hidden="1">
      <c r="A81" s="43"/>
      <c r="B81" s="78"/>
      <c r="C81" s="77"/>
      <c r="D81" s="61"/>
      <c r="E81" s="1131" t="s">
        <v>395</v>
      </c>
      <c r="F81" s="1131"/>
      <c r="G81" s="1131"/>
      <c r="H81" s="1131"/>
      <c r="I81" s="1131"/>
      <c r="J81" s="1131"/>
      <c r="K81" s="1131"/>
      <c r="L81" s="1131"/>
      <c r="M81" s="1131"/>
      <c r="N81" s="1131"/>
      <c r="O81" s="1131"/>
      <c r="P81" s="1131"/>
      <c r="Q81" s="1131"/>
      <c r="R81" s="1131"/>
      <c r="S81" s="1131"/>
      <c r="T81" s="1131"/>
      <c r="U81" s="1131"/>
      <c r="V81" s="231"/>
      <c r="W81" s="231"/>
      <c r="X81" s="231"/>
      <c r="Y81" s="59"/>
    </row>
    <row r="82" spans="1:25" ht="15" hidden="1" customHeight="1">
      <c r="A82" s="43"/>
      <c r="B82" s="78"/>
      <c r="C82" s="77"/>
      <c r="D82" s="61"/>
      <c r="E82" s="1142"/>
      <c r="F82" s="1142"/>
      <c r="G82" s="1142"/>
      <c r="H82" s="1139"/>
      <c r="I82" s="1140"/>
      <c r="J82" s="1140"/>
      <c r="K82" s="1140"/>
      <c r="L82" s="1140"/>
      <c r="M82" s="1140"/>
      <c r="N82" s="1140"/>
      <c r="O82" s="1140"/>
      <c r="P82" s="1140"/>
      <c r="Q82" s="1140"/>
      <c r="R82" s="1140"/>
      <c r="S82" s="1140"/>
      <c r="T82" s="1140"/>
      <c r="U82" s="1140"/>
      <c r="V82" s="1140"/>
      <c r="W82" s="1140"/>
      <c r="X82" s="1140"/>
      <c r="Y82" s="59"/>
    </row>
    <row r="83" spans="1:25" ht="15" hidden="1" customHeight="1">
      <c r="A83" s="43"/>
      <c r="B83" s="78"/>
      <c r="C83" s="77"/>
      <c r="D83" s="61"/>
      <c r="Y83" s="59"/>
    </row>
    <row r="84" spans="1:25" ht="15" hidden="1" customHeight="1">
      <c r="A84" s="43"/>
      <c r="B84" s="78"/>
      <c r="C84" s="77"/>
      <c r="D84" s="61"/>
      <c r="E84" s="70"/>
      <c r="F84" s="68"/>
      <c r="G84" s="69"/>
      <c r="H84" s="1144"/>
      <c r="I84" s="1144"/>
      <c r="J84" s="1144"/>
      <c r="K84" s="1144"/>
      <c r="L84" s="1144"/>
      <c r="M84" s="1144"/>
      <c r="N84" s="1144"/>
      <c r="O84" s="1144"/>
      <c r="P84" s="1144"/>
      <c r="Q84" s="1144"/>
      <c r="R84" s="1144"/>
      <c r="S84" s="1144"/>
      <c r="T84" s="1144"/>
      <c r="U84" s="1144"/>
      <c r="V84" s="1144"/>
      <c r="W84" s="1144"/>
      <c r="X84" s="1144"/>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43" t="s">
        <v>235</v>
      </c>
      <c r="F98" s="1143"/>
      <c r="G98" s="1143"/>
      <c r="H98" s="1143"/>
      <c r="I98" s="1143"/>
      <c r="J98" s="1143"/>
      <c r="K98" s="1143"/>
      <c r="L98" s="1143"/>
      <c r="M98" s="1143"/>
      <c r="N98" s="1143"/>
      <c r="O98" s="1143"/>
      <c r="P98" s="1143"/>
      <c r="Q98" s="1143"/>
      <c r="R98" s="1143"/>
      <c r="S98" s="1143"/>
      <c r="T98" s="1143"/>
      <c r="U98" s="1143"/>
      <c r="V98" s="1143"/>
      <c r="W98" s="1143"/>
      <c r="X98" s="1143"/>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41" t="s">
        <v>234</v>
      </c>
      <c r="G100" s="1141"/>
      <c r="H100" s="1141"/>
      <c r="I100" s="1141"/>
      <c r="J100" s="1141"/>
      <c r="K100" s="1141"/>
      <c r="L100" s="1141"/>
      <c r="M100" s="1141"/>
      <c r="N100" s="1141"/>
      <c r="O100" s="1141"/>
      <c r="P100" s="1141"/>
      <c r="Q100" s="1141"/>
      <c r="R100" s="1141"/>
      <c r="S100" s="1141"/>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41" t="s">
        <v>233</v>
      </c>
      <c r="G102" s="1141"/>
      <c r="H102" s="1141"/>
      <c r="I102" s="1141"/>
      <c r="J102" s="1141"/>
      <c r="K102" s="1141"/>
      <c r="L102" s="1141"/>
      <c r="M102" s="1141"/>
      <c r="N102" s="1141"/>
      <c r="O102" s="1141"/>
      <c r="P102" s="1141"/>
      <c r="Q102" s="1141"/>
      <c r="R102" s="1141"/>
      <c r="S102" s="1141"/>
      <c r="T102" s="1141"/>
      <c r="U102" s="1141"/>
      <c r="V102" s="1141"/>
      <c r="W102" s="1141"/>
      <c r="X102" s="1141"/>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algorithmName="SHA-512" hashValue="yq9q7Kx8SRbWl6bKeOR8jZtl1invws4Wg3uQJmKBX0v5EsCz21WuVMElwaofr/DsyyVS+Mcv6P4F6Ln8x17VcA==" saltValue="/YpwR3kgNYQS66DPKiACLw==" spinCount="100000" sheet="1" objects="1" scenarios="1" formatColumns="0" formatRows="0"/>
  <dataConsolidate leftLabels="1" link="1"/>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198" t="s">
        <v>491</v>
      </c>
      <c r="G2" s="1199"/>
      <c r="H2" s="1200"/>
      <c r="I2" s="436"/>
    </row>
    <row r="3" spans="1:20" ht="3" customHeight="1"/>
    <row r="4" spans="1:20" s="190" customFormat="1" ht="11.25">
      <c r="A4" s="214"/>
      <c r="B4" s="214"/>
      <c r="C4" s="214"/>
      <c r="D4" s="214"/>
      <c r="F4" s="1159" t="s">
        <v>454</v>
      </c>
      <c r="G4" s="1159"/>
      <c r="H4" s="1159"/>
      <c r="I4" s="1201"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1"/>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22.12.2020</v>
      </c>
      <c r="I7" s="196" t="s">
        <v>493</v>
      </c>
      <c r="J7" s="334"/>
      <c r="K7" s="214"/>
      <c r="L7" s="214"/>
      <c r="M7" s="214"/>
      <c r="N7" s="214"/>
      <c r="O7" s="214"/>
      <c r="P7" s="214"/>
      <c r="Q7" s="214"/>
      <c r="R7" s="214"/>
      <c r="S7" s="214"/>
      <c r="T7" s="214"/>
    </row>
    <row r="8" spans="1:20" s="190" customFormat="1" ht="45">
      <c r="A8" s="1202">
        <v>1</v>
      </c>
      <c r="B8" s="214"/>
      <c r="C8" s="214"/>
      <c r="D8" s="214"/>
      <c r="F8" s="335" t="e">
        <f ca="1">"2." &amp;mergeValue(A8)</f>
        <v>#NAME?</v>
      </c>
      <c r="G8" s="417" t="s">
        <v>494</v>
      </c>
      <c r="H8" s="317"/>
      <c r="I8" s="196" t="s">
        <v>590</v>
      </c>
      <c r="J8" s="334"/>
      <c r="K8" s="214"/>
      <c r="L8" s="214"/>
      <c r="M8" s="214"/>
      <c r="N8" s="214"/>
      <c r="O8" s="214"/>
      <c r="P8" s="214"/>
      <c r="Q8" s="214"/>
      <c r="R8" s="214"/>
      <c r="S8" s="214"/>
      <c r="T8" s="214"/>
    </row>
    <row r="9" spans="1:20" s="190" customFormat="1" ht="22.5">
      <c r="A9" s="1202"/>
      <c r="B9" s="214"/>
      <c r="C9" s="214"/>
      <c r="D9" s="214"/>
      <c r="F9" s="335" t="e">
        <f ca="1">"3." &amp;mergeValue(A9)</f>
        <v>#NAME?</v>
      </c>
      <c r="G9" s="417" t="s">
        <v>495</v>
      </c>
      <c r="H9" s="317"/>
      <c r="I9" s="196" t="s">
        <v>588</v>
      </c>
      <c r="J9" s="334"/>
      <c r="K9" s="214"/>
      <c r="L9" s="214"/>
      <c r="M9" s="214"/>
      <c r="N9" s="214"/>
      <c r="O9" s="214"/>
      <c r="P9" s="214"/>
      <c r="Q9" s="214"/>
      <c r="R9" s="214"/>
      <c r="S9" s="214"/>
      <c r="T9" s="214"/>
    </row>
    <row r="10" spans="1:20" s="190" customFormat="1" ht="22.5">
      <c r="A10" s="1202"/>
      <c r="B10" s="214"/>
      <c r="C10" s="214"/>
      <c r="D10" s="214"/>
      <c r="F10" s="335" t="e">
        <f ca="1">"4."&amp;mergeValue(A10)</f>
        <v>#NAME?</v>
      </c>
      <c r="G10" s="417" t="s">
        <v>496</v>
      </c>
      <c r="H10" s="318" t="s">
        <v>458</v>
      </c>
      <c r="I10" s="196"/>
      <c r="J10" s="334"/>
      <c r="K10" s="214"/>
      <c r="L10" s="214"/>
      <c r="M10" s="214"/>
      <c r="N10" s="214"/>
      <c r="O10" s="214"/>
      <c r="P10" s="214"/>
      <c r="Q10" s="214"/>
      <c r="R10" s="214"/>
      <c r="S10" s="214"/>
      <c r="T10" s="214"/>
    </row>
    <row r="11" spans="1:20" s="190" customFormat="1" ht="18.75">
      <c r="A11" s="1202"/>
      <c r="B11" s="1202">
        <v>1</v>
      </c>
      <c r="C11" s="344"/>
      <c r="D11" s="344"/>
      <c r="F11" s="335" t="e">
        <f ca="1">"4."&amp;mergeValue(A11) &amp;"."&amp;mergeValue(B11)</f>
        <v>#NAME?</v>
      </c>
      <c r="G11" s="324" t="s">
        <v>592</v>
      </c>
      <c r="H11" s="317" t="str">
        <f>IF(region_name="","",region_name)</f>
        <v>Республика Татарстан</v>
      </c>
      <c r="I11" s="196" t="s">
        <v>499</v>
      </c>
      <c r="J11" s="334"/>
      <c r="K11" s="214"/>
      <c r="L11" s="214"/>
      <c r="M11" s="214"/>
      <c r="N11" s="214"/>
      <c r="O11" s="214"/>
      <c r="P11" s="214"/>
      <c r="Q11" s="214"/>
      <c r="R11" s="214"/>
      <c r="S11" s="214"/>
      <c r="T11" s="214"/>
    </row>
    <row r="12" spans="1:20" s="190" customFormat="1" ht="22.5">
      <c r="A12" s="1202"/>
      <c r="B12" s="1202"/>
      <c r="C12" s="1202">
        <v>1</v>
      </c>
      <c r="D12" s="344"/>
      <c r="F12" s="335" t="e">
        <f ca="1">"4."&amp;mergeValue(A12) &amp;"."&amp;mergeValue(B12)&amp;"."&amp;mergeValue(C12)</f>
        <v>#NAME?</v>
      </c>
      <c r="G12" s="341" t="s">
        <v>497</v>
      </c>
      <c r="H12" s="317"/>
      <c r="I12" s="196" t="s">
        <v>500</v>
      </c>
      <c r="J12" s="334"/>
      <c r="K12" s="214"/>
      <c r="L12" s="214"/>
      <c r="M12" s="214"/>
      <c r="N12" s="214"/>
      <c r="O12" s="214"/>
      <c r="P12" s="214"/>
      <c r="Q12" s="214"/>
      <c r="R12" s="214"/>
      <c r="S12" s="214"/>
      <c r="T12" s="214"/>
    </row>
    <row r="13" spans="1:20" s="190" customFormat="1" ht="39" customHeight="1">
      <c r="A13" s="1202"/>
      <c r="B13" s="1202"/>
      <c r="C13" s="1202"/>
      <c r="D13" s="344">
        <v>1</v>
      </c>
      <c r="F13" s="335" t="e">
        <f ca="1">"4."&amp;mergeValue(A13) &amp;"."&amp;mergeValue(B13)&amp;"."&amp;mergeValue(C13)&amp;"."&amp;mergeValue(D13)</f>
        <v>#NAME?</v>
      </c>
      <c r="G13" s="420" t="s">
        <v>498</v>
      </c>
      <c r="H13" s="317"/>
      <c r="I13" s="1203" t="s">
        <v>591</v>
      </c>
      <c r="J13" s="334"/>
      <c r="K13" s="214"/>
      <c r="L13" s="214"/>
      <c r="M13" s="214"/>
      <c r="N13" s="214"/>
      <c r="O13" s="214"/>
      <c r="P13" s="214"/>
      <c r="Q13" s="214"/>
      <c r="R13" s="214"/>
      <c r="S13" s="214"/>
      <c r="T13" s="214"/>
    </row>
    <row r="14" spans="1:20" s="190" customFormat="1" ht="18.75">
      <c r="A14" s="1202"/>
      <c r="B14" s="1202"/>
      <c r="C14" s="1202"/>
      <c r="D14" s="344"/>
      <c r="F14" s="338"/>
      <c r="G14" s="150" t="s">
        <v>4</v>
      </c>
      <c r="H14" s="343"/>
      <c r="I14" s="1203"/>
      <c r="J14" s="334"/>
      <c r="K14" s="214"/>
      <c r="L14" s="214"/>
      <c r="M14" s="214"/>
      <c r="N14" s="214"/>
      <c r="O14" s="214"/>
      <c r="P14" s="214"/>
      <c r="Q14" s="214"/>
      <c r="R14" s="214"/>
      <c r="S14" s="214"/>
      <c r="T14" s="214"/>
    </row>
    <row r="15" spans="1:20" s="190" customFormat="1" ht="18.75">
      <c r="A15" s="1202"/>
      <c r="B15" s="1202"/>
      <c r="C15" s="344"/>
      <c r="D15" s="344"/>
      <c r="F15" s="421"/>
      <c r="G15" s="195" t="s">
        <v>403</v>
      </c>
      <c r="H15" s="422"/>
      <c r="I15" s="423"/>
      <c r="J15" s="334"/>
      <c r="K15" s="214"/>
      <c r="L15" s="214"/>
      <c r="M15" s="214"/>
      <c r="N15" s="214"/>
      <c r="O15" s="214"/>
      <c r="P15" s="214"/>
      <c r="Q15" s="214"/>
      <c r="R15" s="214"/>
      <c r="S15" s="214"/>
      <c r="T15" s="214"/>
    </row>
    <row r="16" spans="1:20" s="190" customFormat="1" ht="18.75">
      <c r="A16" s="1202"/>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7" t="s">
        <v>593</v>
      </c>
      <c r="H19" s="1197"/>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7.42578125" style="478" customWidth="1"/>
    <col min="14" max="14" width="2.7109375" style="478" hidden="1" customWidth="1"/>
    <col min="15" max="18" width="23.7109375" style="478" customWidth="1"/>
    <col min="19" max="19" width="11.7109375" style="478" customWidth="1"/>
    <col min="20" max="20" width="3.7109375" style="478" customWidth="1"/>
    <col min="21" max="21" width="11.7109375" style="478" customWidth="1"/>
    <col min="22" max="22" width="8.5703125" style="478" hidden="1" customWidth="1"/>
    <col min="23" max="23" width="4.7109375" style="478" customWidth="1"/>
    <col min="24" max="24" width="115.7109375" style="478" customWidth="1"/>
    <col min="25" max="25" width="10.5703125" style="1010"/>
    <col min="26" max="29" width="10.5703125" style="502"/>
    <col min="30" max="246" width="10.5703125" style="478"/>
    <col min="247" max="254" width="0" style="478" hidden="1" customWidth="1"/>
    <col min="255" max="257" width="3.7109375" style="478" customWidth="1"/>
    <col min="258" max="258" width="12.7109375" style="478" customWidth="1"/>
    <col min="259" max="259" width="47.42578125" style="478" customWidth="1"/>
    <col min="260" max="260" width="0" style="478" hidden="1" customWidth="1"/>
    <col min="261" max="261" width="24.7109375" style="478" customWidth="1"/>
    <col min="262" max="262" width="14.7109375" style="478" customWidth="1"/>
    <col min="263" max="264" width="15.7109375" style="478" customWidth="1"/>
    <col min="265" max="265" width="11.7109375" style="478" customWidth="1"/>
    <col min="266" max="266" width="6.42578125" style="478" bestFit="1" customWidth="1"/>
    <col min="267" max="267" width="11.7109375" style="478" customWidth="1"/>
    <col min="268" max="268" width="0" style="478" hidden="1" customWidth="1"/>
    <col min="269" max="269" width="3.7109375" style="478" customWidth="1"/>
    <col min="270" max="270" width="11.140625" style="478" bestFit="1" customWidth="1"/>
    <col min="271" max="502" width="10.5703125" style="478"/>
    <col min="503" max="510" width="0" style="478" hidden="1" customWidth="1"/>
    <col min="511" max="513" width="3.7109375" style="478" customWidth="1"/>
    <col min="514" max="514" width="12.7109375" style="478" customWidth="1"/>
    <col min="515" max="515" width="47.42578125" style="478" customWidth="1"/>
    <col min="516" max="516" width="0" style="478" hidden="1" customWidth="1"/>
    <col min="517" max="517" width="24.7109375" style="478" customWidth="1"/>
    <col min="518" max="518" width="14.7109375" style="478" customWidth="1"/>
    <col min="519" max="520" width="15.7109375" style="478" customWidth="1"/>
    <col min="521" max="521" width="11.7109375" style="478" customWidth="1"/>
    <col min="522" max="522" width="6.42578125" style="478" bestFit="1" customWidth="1"/>
    <col min="523" max="523" width="11.7109375" style="478" customWidth="1"/>
    <col min="524" max="524" width="0" style="478" hidden="1" customWidth="1"/>
    <col min="525" max="525" width="3.7109375" style="478" customWidth="1"/>
    <col min="526" max="526" width="11.140625" style="478" bestFit="1" customWidth="1"/>
    <col min="527" max="758" width="10.5703125" style="478"/>
    <col min="759" max="766" width="0" style="478" hidden="1" customWidth="1"/>
    <col min="767" max="769" width="3.7109375" style="478" customWidth="1"/>
    <col min="770" max="770" width="12.7109375" style="478" customWidth="1"/>
    <col min="771" max="771" width="47.42578125" style="478" customWidth="1"/>
    <col min="772" max="772" width="0" style="478" hidden="1" customWidth="1"/>
    <col min="773" max="773" width="24.7109375" style="478" customWidth="1"/>
    <col min="774" max="774" width="14.7109375" style="478" customWidth="1"/>
    <col min="775" max="776" width="15.7109375" style="478" customWidth="1"/>
    <col min="777" max="777" width="11.7109375" style="478" customWidth="1"/>
    <col min="778" max="778" width="6.42578125" style="478" bestFit="1" customWidth="1"/>
    <col min="779" max="779" width="11.7109375" style="478" customWidth="1"/>
    <col min="780" max="780" width="0" style="478" hidden="1" customWidth="1"/>
    <col min="781" max="781" width="3.7109375" style="478" customWidth="1"/>
    <col min="782" max="782" width="11.140625" style="478" bestFit="1" customWidth="1"/>
    <col min="783"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0" style="478" hidden="1" customWidth="1"/>
    <col min="1029" max="1029" width="24.7109375" style="478" customWidth="1"/>
    <col min="1030" max="1030" width="14.7109375" style="478" customWidth="1"/>
    <col min="1031" max="1032" width="15.7109375" style="478" customWidth="1"/>
    <col min="1033" max="1033" width="11.7109375" style="478" customWidth="1"/>
    <col min="1034" max="1034" width="6.42578125" style="478" bestFit="1" customWidth="1"/>
    <col min="1035" max="1035" width="11.7109375" style="478" customWidth="1"/>
    <col min="1036" max="1036" width="0" style="478" hidden="1" customWidth="1"/>
    <col min="1037" max="1037" width="3.7109375" style="478" customWidth="1"/>
    <col min="1038" max="1038" width="11.140625" style="478" bestFit="1" customWidth="1"/>
    <col min="1039"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0" style="478" hidden="1" customWidth="1"/>
    <col min="1285" max="1285" width="24.7109375" style="478" customWidth="1"/>
    <col min="1286" max="1286" width="14.7109375" style="478" customWidth="1"/>
    <col min="1287" max="1288" width="15.7109375" style="478" customWidth="1"/>
    <col min="1289" max="1289" width="11.7109375" style="478" customWidth="1"/>
    <col min="1290" max="1290" width="6.42578125" style="478" bestFit="1" customWidth="1"/>
    <col min="1291" max="1291" width="11.7109375" style="478" customWidth="1"/>
    <col min="1292" max="1292" width="0" style="478" hidden="1" customWidth="1"/>
    <col min="1293" max="1293" width="3.7109375" style="478" customWidth="1"/>
    <col min="1294" max="1294" width="11.140625" style="478" bestFit="1" customWidth="1"/>
    <col min="1295"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0" style="478" hidden="1" customWidth="1"/>
    <col min="1541" max="1541" width="24.7109375" style="478" customWidth="1"/>
    <col min="1542" max="1542" width="14.7109375" style="478" customWidth="1"/>
    <col min="1543" max="1544" width="15.7109375" style="478" customWidth="1"/>
    <col min="1545" max="1545" width="11.7109375" style="478" customWidth="1"/>
    <col min="1546" max="1546" width="6.42578125" style="478" bestFit="1" customWidth="1"/>
    <col min="1547" max="1547" width="11.7109375" style="478" customWidth="1"/>
    <col min="1548" max="1548" width="0" style="478" hidden="1" customWidth="1"/>
    <col min="1549" max="1549" width="3.7109375" style="478" customWidth="1"/>
    <col min="1550" max="1550" width="11.140625" style="478" bestFit="1" customWidth="1"/>
    <col min="1551"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0" style="478" hidden="1" customWidth="1"/>
    <col min="1797" max="1797" width="24.7109375" style="478" customWidth="1"/>
    <col min="1798" max="1798" width="14.7109375" style="478" customWidth="1"/>
    <col min="1799" max="1800" width="15.7109375" style="478" customWidth="1"/>
    <col min="1801" max="1801" width="11.7109375" style="478" customWidth="1"/>
    <col min="1802" max="1802" width="6.42578125" style="478" bestFit="1" customWidth="1"/>
    <col min="1803" max="1803" width="11.7109375" style="478" customWidth="1"/>
    <col min="1804" max="1804" width="0" style="478" hidden="1" customWidth="1"/>
    <col min="1805" max="1805" width="3.7109375" style="478" customWidth="1"/>
    <col min="1806" max="1806" width="11.140625" style="478" bestFit="1" customWidth="1"/>
    <col min="1807"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0" style="478" hidden="1" customWidth="1"/>
    <col min="2053" max="2053" width="24.7109375" style="478" customWidth="1"/>
    <col min="2054" max="2054" width="14.7109375" style="478" customWidth="1"/>
    <col min="2055" max="2056" width="15.7109375" style="478" customWidth="1"/>
    <col min="2057" max="2057" width="11.7109375" style="478" customWidth="1"/>
    <col min="2058" max="2058" width="6.42578125" style="478" bestFit="1" customWidth="1"/>
    <col min="2059" max="2059" width="11.7109375" style="478" customWidth="1"/>
    <col min="2060" max="2060" width="0" style="478" hidden="1" customWidth="1"/>
    <col min="2061" max="2061" width="3.7109375" style="478" customWidth="1"/>
    <col min="2062" max="2062" width="11.140625" style="478" bestFit="1" customWidth="1"/>
    <col min="2063"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0" style="478" hidden="1" customWidth="1"/>
    <col min="2309" max="2309" width="24.7109375" style="478" customWidth="1"/>
    <col min="2310" max="2310" width="14.7109375" style="478" customWidth="1"/>
    <col min="2311" max="2312" width="15.7109375" style="478" customWidth="1"/>
    <col min="2313" max="2313" width="11.7109375" style="478" customWidth="1"/>
    <col min="2314" max="2314" width="6.42578125" style="478" bestFit="1" customWidth="1"/>
    <col min="2315" max="2315" width="11.7109375" style="478" customWidth="1"/>
    <col min="2316" max="2316" width="0" style="478" hidden="1" customWidth="1"/>
    <col min="2317" max="2317" width="3.7109375" style="478" customWidth="1"/>
    <col min="2318" max="2318" width="11.140625" style="478" bestFit="1" customWidth="1"/>
    <col min="2319"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0" style="478" hidden="1" customWidth="1"/>
    <col min="2565" max="2565" width="24.7109375" style="478" customWidth="1"/>
    <col min="2566" max="2566" width="14.7109375" style="478" customWidth="1"/>
    <col min="2567" max="2568" width="15.7109375" style="478" customWidth="1"/>
    <col min="2569" max="2569" width="11.7109375" style="478" customWidth="1"/>
    <col min="2570" max="2570" width="6.42578125" style="478" bestFit="1" customWidth="1"/>
    <col min="2571" max="2571" width="11.7109375" style="478" customWidth="1"/>
    <col min="2572" max="2572" width="0" style="478" hidden="1" customWidth="1"/>
    <col min="2573" max="2573" width="3.7109375" style="478" customWidth="1"/>
    <col min="2574" max="2574" width="11.140625" style="478" bestFit="1" customWidth="1"/>
    <col min="2575"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0" style="478" hidden="1" customWidth="1"/>
    <col min="2821" max="2821" width="24.7109375" style="478" customWidth="1"/>
    <col min="2822" max="2822" width="14.7109375" style="478" customWidth="1"/>
    <col min="2823" max="2824" width="15.7109375" style="478" customWidth="1"/>
    <col min="2825" max="2825" width="11.7109375" style="478" customWidth="1"/>
    <col min="2826" max="2826" width="6.42578125" style="478" bestFit="1" customWidth="1"/>
    <col min="2827" max="2827" width="11.7109375" style="478" customWidth="1"/>
    <col min="2828" max="2828" width="0" style="478" hidden="1" customWidth="1"/>
    <col min="2829" max="2829" width="3.7109375" style="478" customWidth="1"/>
    <col min="2830" max="2830" width="11.140625" style="478" bestFit="1" customWidth="1"/>
    <col min="2831"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0" style="478" hidden="1" customWidth="1"/>
    <col min="3077" max="3077" width="24.7109375" style="478" customWidth="1"/>
    <col min="3078" max="3078" width="14.7109375" style="478" customWidth="1"/>
    <col min="3079" max="3080" width="15.7109375" style="478" customWidth="1"/>
    <col min="3081" max="3081" width="11.7109375" style="478" customWidth="1"/>
    <col min="3082" max="3082" width="6.42578125" style="478" bestFit="1" customWidth="1"/>
    <col min="3083" max="3083" width="11.7109375" style="478" customWidth="1"/>
    <col min="3084" max="3084" width="0" style="478" hidden="1" customWidth="1"/>
    <col min="3085" max="3085" width="3.7109375" style="478" customWidth="1"/>
    <col min="3086" max="3086" width="11.140625" style="478" bestFit="1" customWidth="1"/>
    <col min="3087"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0" style="478" hidden="1" customWidth="1"/>
    <col min="3333" max="3333" width="24.7109375" style="478" customWidth="1"/>
    <col min="3334" max="3334" width="14.7109375" style="478" customWidth="1"/>
    <col min="3335" max="3336" width="15.7109375" style="478" customWidth="1"/>
    <col min="3337" max="3337" width="11.7109375" style="478" customWidth="1"/>
    <col min="3338" max="3338" width="6.42578125" style="478" bestFit="1" customWidth="1"/>
    <col min="3339" max="3339" width="11.7109375" style="478" customWidth="1"/>
    <col min="3340" max="3340" width="0" style="478" hidden="1" customWidth="1"/>
    <col min="3341" max="3341" width="3.7109375" style="478" customWidth="1"/>
    <col min="3342" max="3342" width="11.140625" style="478" bestFit="1" customWidth="1"/>
    <col min="3343"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0" style="478" hidden="1" customWidth="1"/>
    <col min="3589" max="3589" width="24.7109375" style="478" customWidth="1"/>
    <col min="3590" max="3590" width="14.7109375" style="478" customWidth="1"/>
    <col min="3591" max="3592" width="15.7109375" style="478" customWidth="1"/>
    <col min="3593" max="3593" width="11.7109375" style="478" customWidth="1"/>
    <col min="3594" max="3594" width="6.42578125" style="478" bestFit="1" customWidth="1"/>
    <col min="3595" max="3595" width="11.7109375" style="478" customWidth="1"/>
    <col min="3596" max="3596" width="0" style="478" hidden="1" customWidth="1"/>
    <col min="3597" max="3597" width="3.7109375" style="478" customWidth="1"/>
    <col min="3598" max="3598" width="11.140625" style="478" bestFit="1" customWidth="1"/>
    <col min="3599"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0" style="478" hidden="1" customWidth="1"/>
    <col min="3845" max="3845" width="24.7109375" style="478" customWidth="1"/>
    <col min="3846" max="3846" width="14.7109375" style="478" customWidth="1"/>
    <col min="3847" max="3848" width="15.7109375" style="478" customWidth="1"/>
    <col min="3849" max="3849" width="11.7109375" style="478" customWidth="1"/>
    <col min="3850" max="3850" width="6.42578125" style="478" bestFit="1" customWidth="1"/>
    <col min="3851" max="3851" width="11.7109375" style="478" customWidth="1"/>
    <col min="3852" max="3852" width="0" style="478" hidden="1" customWidth="1"/>
    <col min="3853" max="3853" width="3.7109375" style="478" customWidth="1"/>
    <col min="3854" max="3854" width="11.140625" style="478" bestFit="1" customWidth="1"/>
    <col min="3855"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0" style="478" hidden="1" customWidth="1"/>
    <col min="4101" max="4101" width="24.7109375" style="478" customWidth="1"/>
    <col min="4102" max="4102" width="14.7109375" style="478" customWidth="1"/>
    <col min="4103" max="4104" width="15.7109375" style="478" customWidth="1"/>
    <col min="4105" max="4105" width="11.7109375" style="478" customWidth="1"/>
    <col min="4106" max="4106" width="6.42578125" style="478" bestFit="1" customWidth="1"/>
    <col min="4107" max="4107" width="11.7109375" style="478" customWidth="1"/>
    <col min="4108" max="4108" width="0" style="478" hidden="1" customWidth="1"/>
    <col min="4109" max="4109" width="3.7109375" style="478" customWidth="1"/>
    <col min="4110" max="4110" width="11.140625" style="478" bestFit="1" customWidth="1"/>
    <col min="4111"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0" style="478" hidden="1" customWidth="1"/>
    <col min="4357" max="4357" width="24.7109375" style="478" customWidth="1"/>
    <col min="4358" max="4358" width="14.7109375" style="478" customWidth="1"/>
    <col min="4359" max="4360" width="15.7109375" style="478" customWidth="1"/>
    <col min="4361" max="4361" width="11.7109375" style="478" customWidth="1"/>
    <col min="4362" max="4362" width="6.42578125" style="478" bestFit="1" customWidth="1"/>
    <col min="4363" max="4363" width="11.7109375" style="478" customWidth="1"/>
    <col min="4364" max="4364" width="0" style="478" hidden="1" customWidth="1"/>
    <col min="4365" max="4365" width="3.7109375" style="478" customWidth="1"/>
    <col min="4366" max="4366" width="11.140625" style="478" bestFit="1" customWidth="1"/>
    <col min="4367"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0" style="478" hidden="1" customWidth="1"/>
    <col min="4613" max="4613" width="24.7109375" style="478" customWidth="1"/>
    <col min="4614" max="4614" width="14.7109375" style="478" customWidth="1"/>
    <col min="4615" max="4616" width="15.7109375" style="478" customWidth="1"/>
    <col min="4617" max="4617" width="11.7109375" style="478" customWidth="1"/>
    <col min="4618" max="4618" width="6.42578125" style="478" bestFit="1" customWidth="1"/>
    <col min="4619" max="4619" width="11.7109375" style="478" customWidth="1"/>
    <col min="4620" max="4620" width="0" style="478" hidden="1" customWidth="1"/>
    <col min="4621" max="4621" width="3.7109375" style="478" customWidth="1"/>
    <col min="4622" max="4622" width="11.140625" style="478" bestFit="1" customWidth="1"/>
    <col min="4623"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0" style="478" hidden="1" customWidth="1"/>
    <col min="4869" max="4869" width="24.7109375" style="478" customWidth="1"/>
    <col min="4870" max="4870" width="14.7109375" style="478" customWidth="1"/>
    <col min="4871" max="4872" width="15.7109375" style="478" customWidth="1"/>
    <col min="4873" max="4873" width="11.7109375" style="478" customWidth="1"/>
    <col min="4874" max="4874" width="6.42578125" style="478" bestFit="1" customWidth="1"/>
    <col min="4875" max="4875" width="11.7109375" style="478" customWidth="1"/>
    <col min="4876" max="4876" width="0" style="478" hidden="1" customWidth="1"/>
    <col min="4877" max="4877" width="3.7109375" style="478" customWidth="1"/>
    <col min="4878" max="4878" width="11.140625" style="478" bestFit="1" customWidth="1"/>
    <col min="4879"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0" style="478" hidden="1" customWidth="1"/>
    <col min="5125" max="5125" width="24.7109375" style="478" customWidth="1"/>
    <col min="5126" max="5126" width="14.7109375" style="478" customWidth="1"/>
    <col min="5127" max="5128" width="15.7109375" style="478" customWidth="1"/>
    <col min="5129" max="5129" width="11.7109375" style="478" customWidth="1"/>
    <col min="5130" max="5130" width="6.42578125" style="478" bestFit="1" customWidth="1"/>
    <col min="5131" max="5131" width="11.7109375" style="478" customWidth="1"/>
    <col min="5132" max="5132" width="0" style="478" hidden="1" customWidth="1"/>
    <col min="5133" max="5133" width="3.7109375" style="478" customWidth="1"/>
    <col min="5134" max="5134" width="11.140625" style="478" bestFit="1" customWidth="1"/>
    <col min="5135"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0" style="478" hidden="1" customWidth="1"/>
    <col min="5381" max="5381" width="24.7109375" style="478" customWidth="1"/>
    <col min="5382" max="5382" width="14.7109375" style="478" customWidth="1"/>
    <col min="5383" max="5384" width="15.7109375" style="478" customWidth="1"/>
    <col min="5385" max="5385" width="11.7109375" style="478" customWidth="1"/>
    <col min="5386" max="5386" width="6.42578125" style="478" bestFit="1" customWidth="1"/>
    <col min="5387" max="5387" width="11.7109375" style="478" customWidth="1"/>
    <col min="5388" max="5388" width="0" style="478" hidden="1" customWidth="1"/>
    <col min="5389" max="5389" width="3.7109375" style="478" customWidth="1"/>
    <col min="5390" max="5390" width="11.140625" style="478" bestFit="1" customWidth="1"/>
    <col min="5391"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0" style="478" hidden="1" customWidth="1"/>
    <col min="5637" max="5637" width="24.7109375" style="478" customWidth="1"/>
    <col min="5638" max="5638" width="14.7109375" style="478" customWidth="1"/>
    <col min="5639" max="5640" width="15.7109375" style="478" customWidth="1"/>
    <col min="5641" max="5641" width="11.7109375" style="478" customWidth="1"/>
    <col min="5642" max="5642" width="6.42578125" style="478" bestFit="1" customWidth="1"/>
    <col min="5643" max="5643" width="11.7109375" style="478" customWidth="1"/>
    <col min="5644" max="5644" width="0" style="478" hidden="1" customWidth="1"/>
    <col min="5645" max="5645" width="3.7109375" style="478" customWidth="1"/>
    <col min="5646" max="5646" width="11.140625" style="478" bestFit="1" customWidth="1"/>
    <col min="5647"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0" style="478" hidden="1" customWidth="1"/>
    <col min="5893" max="5893" width="24.7109375" style="478" customWidth="1"/>
    <col min="5894" max="5894" width="14.7109375" style="478" customWidth="1"/>
    <col min="5895" max="5896" width="15.7109375" style="478" customWidth="1"/>
    <col min="5897" max="5897" width="11.7109375" style="478" customWidth="1"/>
    <col min="5898" max="5898" width="6.42578125" style="478" bestFit="1" customWidth="1"/>
    <col min="5899" max="5899" width="11.7109375" style="478" customWidth="1"/>
    <col min="5900" max="5900" width="0" style="478" hidden="1" customWidth="1"/>
    <col min="5901" max="5901" width="3.7109375" style="478" customWidth="1"/>
    <col min="5902" max="5902" width="11.140625" style="478" bestFit="1" customWidth="1"/>
    <col min="5903"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0" style="478" hidden="1" customWidth="1"/>
    <col min="6149" max="6149" width="24.7109375" style="478" customWidth="1"/>
    <col min="6150" max="6150" width="14.7109375" style="478" customWidth="1"/>
    <col min="6151" max="6152" width="15.7109375" style="478" customWidth="1"/>
    <col min="6153" max="6153" width="11.7109375" style="478" customWidth="1"/>
    <col min="6154" max="6154" width="6.42578125" style="478" bestFit="1" customWidth="1"/>
    <col min="6155" max="6155" width="11.7109375" style="478" customWidth="1"/>
    <col min="6156" max="6156" width="0" style="478" hidden="1" customWidth="1"/>
    <col min="6157" max="6157" width="3.7109375" style="478" customWidth="1"/>
    <col min="6158" max="6158" width="11.140625" style="478" bestFit="1" customWidth="1"/>
    <col min="6159"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0" style="478" hidden="1" customWidth="1"/>
    <col min="6405" max="6405" width="24.7109375" style="478" customWidth="1"/>
    <col min="6406" max="6406" width="14.7109375" style="478" customWidth="1"/>
    <col min="6407" max="6408" width="15.7109375" style="478" customWidth="1"/>
    <col min="6409" max="6409" width="11.7109375" style="478" customWidth="1"/>
    <col min="6410" max="6410" width="6.42578125" style="478" bestFit="1" customWidth="1"/>
    <col min="6411" max="6411" width="11.7109375" style="478" customWidth="1"/>
    <col min="6412" max="6412" width="0" style="478" hidden="1" customWidth="1"/>
    <col min="6413" max="6413" width="3.7109375" style="478" customWidth="1"/>
    <col min="6414" max="6414" width="11.140625" style="478" bestFit="1" customWidth="1"/>
    <col min="6415"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0" style="478" hidden="1" customWidth="1"/>
    <col min="6661" max="6661" width="24.7109375" style="478" customWidth="1"/>
    <col min="6662" max="6662" width="14.7109375" style="478" customWidth="1"/>
    <col min="6663" max="6664" width="15.7109375" style="478" customWidth="1"/>
    <col min="6665" max="6665" width="11.7109375" style="478" customWidth="1"/>
    <col min="6666" max="6666" width="6.42578125" style="478" bestFit="1" customWidth="1"/>
    <col min="6667" max="6667" width="11.7109375" style="478" customWidth="1"/>
    <col min="6668" max="6668" width="0" style="478" hidden="1" customWidth="1"/>
    <col min="6669" max="6669" width="3.7109375" style="478" customWidth="1"/>
    <col min="6670" max="6670" width="11.140625" style="478" bestFit="1" customWidth="1"/>
    <col min="6671"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0" style="478" hidden="1" customWidth="1"/>
    <col min="6917" max="6917" width="24.7109375" style="478" customWidth="1"/>
    <col min="6918" max="6918" width="14.7109375" style="478" customWidth="1"/>
    <col min="6919" max="6920" width="15.7109375" style="478" customWidth="1"/>
    <col min="6921" max="6921" width="11.7109375" style="478" customWidth="1"/>
    <col min="6922" max="6922" width="6.42578125" style="478" bestFit="1" customWidth="1"/>
    <col min="6923" max="6923" width="11.7109375" style="478" customWidth="1"/>
    <col min="6924" max="6924" width="0" style="478" hidden="1" customWidth="1"/>
    <col min="6925" max="6925" width="3.7109375" style="478" customWidth="1"/>
    <col min="6926" max="6926" width="11.140625" style="478" bestFit="1" customWidth="1"/>
    <col min="6927"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0" style="478" hidden="1" customWidth="1"/>
    <col min="7173" max="7173" width="24.7109375" style="478" customWidth="1"/>
    <col min="7174" max="7174" width="14.7109375" style="478" customWidth="1"/>
    <col min="7175" max="7176" width="15.7109375" style="478" customWidth="1"/>
    <col min="7177" max="7177" width="11.7109375" style="478" customWidth="1"/>
    <col min="7178" max="7178" width="6.42578125" style="478" bestFit="1" customWidth="1"/>
    <col min="7179" max="7179" width="11.7109375" style="478" customWidth="1"/>
    <col min="7180" max="7180" width="0" style="478" hidden="1" customWidth="1"/>
    <col min="7181" max="7181" width="3.7109375" style="478" customWidth="1"/>
    <col min="7182" max="7182" width="11.140625" style="478" bestFit="1" customWidth="1"/>
    <col min="7183"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0" style="478" hidden="1" customWidth="1"/>
    <col min="7429" max="7429" width="24.7109375" style="478" customWidth="1"/>
    <col min="7430" max="7430" width="14.7109375" style="478" customWidth="1"/>
    <col min="7431" max="7432" width="15.7109375" style="478" customWidth="1"/>
    <col min="7433" max="7433" width="11.7109375" style="478" customWidth="1"/>
    <col min="7434" max="7434" width="6.42578125" style="478" bestFit="1" customWidth="1"/>
    <col min="7435" max="7435" width="11.7109375" style="478" customWidth="1"/>
    <col min="7436" max="7436" width="0" style="478" hidden="1" customWidth="1"/>
    <col min="7437" max="7437" width="3.7109375" style="478" customWidth="1"/>
    <col min="7438" max="7438" width="11.140625" style="478" bestFit="1" customWidth="1"/>
    <col min="7439"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0" style="478" hidden="1" customWidth="1"/>
    <col min="7685" max="7685" width="24.7109375" style="478" customWidth="1"/>
    <col min="7686" max="7686" width="14.7109375" style="478" customWidth="1"/>
    <col min="7687" max="7688" width="15.7109375" style="478" customWidth="1"/>
    <col min="7689" max="7689" width="11.7109375" style="478" customWidth="1"/>
    <col min="7690" max="7690" width="6.42578125" style="478" bestFit="1" customWidth="1"/>
    <col min="7691" max="7691" width="11.7109375" style="478" customWidth="1"/>
    <col min="7692" max="7692" width="0" style="478" hidden="1" customWidth="1"/>
    <col min="7693" max="7693" width="3.7109375" style="478" customWidth="1"/>
    <col min="7694" max="7694" width="11.140625" style="478" bestFit="1" customWidth="1"/>
    <col min="7695"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0" style="478" hidden="1" customWidth="1"/>
    <col min="7941" max="7941" width="24.7109375" style="478" customWidth="1"/>
    <col min="7942" max="7942" width="14.7109375" style="478" customWidth="1"/>
    <col min="7943" max="7944" width="15.7109375" style="478" customWidth="1"/>
    <col min="7945" max="7945" width="11.7109375" style="478" customWidth="1"/>
    <col min="7946" max="7946" width="6.42578125" style="478" bestFit="1" customWidth="1"/>
    <col min="7947" max="7947" width="11.7109375" style="478" customWidth="1"/>
    <col min="7948" max="7948" width="0" style="478" hidden="1" customWidth="1"/>
    <col min="7949" max="7949" width="3.7109375" style="478" customWidth="1"/>
    <col min="7950" max="7950" width="11.140625" style="478" bestFit="1" customWidth="1"/>
    <col min="7951"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0" style="478" hidden="1" customWidth="1"/>
    <col min="8197" max="8197" width="24.7109375" style="478" customWidth="1"/>
    <col min="8198" max="8198" width="14.7109375" style="478" customWidth="1"/>
    <col min="8199" max="8200" width="15.7109375" style="478" customWidth="1"/>
    <col min="8201" max="8201" width="11.7109375" style="478" customWidth="1"/>
    <col min="8202" max="8202" width="6.42578125" style="478" bestFit="1" customWidth="1"/>
    <col min="8203" max="8203" width="11.7109375" style="478" customWidth="1"/>
    <col min="8204" max="8204" width="0" style="478" hidden="1" customWidth="1"/>
    <col min="8205" max="8205" width="3.7109375" style="478" customWidth="1"/>
    <col min="8206" max="8206" width="11.140625" style="478" bestFit="1" customWidth="1"/>
    <col min="8207"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0" style="478" hidden="1" customWidth="1"/>
    <col min="8453" max="8453" width="24.7109375" style="478" customWidth="1"/>
    <col min="8454" max="8454" width="14.7109375" style="478" customWidth="1"/>
    <col min="8455" max="8456" width="15.7109375" style="478" customWidth="1"/>
    <col min="8457" max="8457" width="11.7109375" style="478" customWidth="1"/>
    <col min="8458" max="8458" width="6.42578125" style="478" bestFit="1" customWidth="1"/>
    <col min="8459" max="8459" width="11.7109375" style="478" customWidth="1"/>
    <col min="8460" max="8460" width="0" style="478" hidden="1" customWidth="1"/>
    <col min="8461" max="8461" width="3.7109375" style="478" customWidth="1"/>
    <col min="8462" max="8462" width="11.140625" style="478" bestFit="1" customWidth="1"/>
    <col min="8463"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0" style="478" hidden="1" customWidth="1"/>
    <col min="8709" max="8709" width="24.7109375" style="478" customWidth="1"/>
    <col min="8710" max="8710" width="14.7109375" style="478" customWidth="1"/>
    <col min="8711" max="8712" width="15.7109375" style="478" customWidth="1"/>
    <col min="8713" max="8713" width="11.7109375" style="478" customWidth="1"/>
    <col min="8714" max="8714" width="6.42578125" style="478" bestFit="1" customWidth="1"/>
    <col min="8715" max="8715" width="11.7109375" style="478" customWidth="1"/>
    <col min="8716" max="8716" width="0" style="478" hidden="1" customWidth="1"/>
    <col min="8717" max="8717" width="3.7109375" style="478" customWidth="1"/>
    <col min="8718" max="8718" width="11.140625" style="478" bestFit="1" customWidth="1"/>
    <col min="8719"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0" style="478" hidden="1" customWidth="1"/>
    <col min="8965" max="8965" width="24.7109375" style="478" customWidth="1"/>
    <col min="8966" max="8966" width="14.7109375" style="478" customWidth="1"/>
    <col min="8967" max="8968" width="15.7109375" style="478" customWidth="1"/>
    <col min="8969" max="8969" width="11.7109375" style="478" customWidth="1"/>
    <col min="8970" max="8970" width="6.42578125" style="478" bestFit="1" customWidth="1"/>
    <col min="8971" max="8971" width="11.7109375" style="478" customWidth="1"/>
    <col min="8972" max="8972" width="0" style="478" hidden="1" customWidth="1"/>
    <col min="8973" max="8973" width="3.7109375" style="478" customWidth="1"/>
    <col min="8974" max="8974" width="11.140625" style="478" bestFit="1" customWidth="1"/>
    <col min="8975"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0" style="478" hidden="1" customWidth="1"/>
    <col min="9221" max="9221" width="24.7109375" style="478" customWidth="1"/>
    <col min="9222" max="9222" width="14.7109375" style="478" customWidth="1"/>
    <col min="9223" max="9224" width="15.7109375" style="478" customWidth="1"/>
    <col min="9225" max="9225" width="11.7109375" style="478" customWidth="1"/>
    <col min="9226" max="9226" width="6.42578125" style="478" bestFit="1" customWidth="1"/>
    <col min="9227" max="9227" width="11.7109375" style="478" customWidth="1"/>
    <col min="9228" max="9228" width="0" style="478" hidden="1" customWidth="1"/>
    <col min="9229" max="9229" width="3.7109375" style="478" customWidth="1"/>
    <col min="9230" max="9230" width="11.140625" style="478" bestFit="1" customWidth="1"/>
    <col min="9231"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0" style="478" hidden="1" customWidth="1"/>
    <col min="9477" max="9477" width="24.7109375" style="478" customWidth="1"/>
    <col min="9478" max="9478" width="14.7109375" style="478" customWidth="1"/>
    <col min="9479" max="9480" width="15.7109375" style="478" customWidth="1"/>
    <col min="9481" max="9481" width="11.7109375" style="478" customWidth="1"/>
    <col min="9482" max="9482" width="6.42578125" style="478" bestFit="1" customWidth="1"/>
    <col min="9483" max="9483" width="11.7109375" style="478" customWidth="1"/>
    <col min="9484" max="9484" width="0" style="478" hidden="1" customWidth="1"/>
    <col min="9485" max="9485" width="3.7109375" style="478" customWidth="1"/>
    <col min="9486" max="9486" width="11.140625" style="478" bestFit="1" customWidth="1"/>
    <col min="9487"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0" style="478" hidden="1" customWidth="1"/>
    <col min="9733" max="9733" width="24.7109375" style="478" customWidth="1"/>
    <col min="9734" max="9734" width="14.7109375" style="478" customWidth="1"/>
    <col min="9735" max="9736" width="15.7109375" style="478" customWidth="1"/>
    <col min="9737" max="9737" width="11.7109375" style="478" customWidth="1"/>
    <col min="9738" max="9738" width="6.42578125" style="478" bestFit="1" customWidth="1"/>
    <col min="9739" max="9739" width="11.7109375" style="478" customWidth="1"/>
    <col min="9740" max="9740" width="0" style="478" hidden="1" customWidth="1"/>
    <col min="9741" max="9741" width="3.7109375" style="478" customWidth="1"/>
    <col min="9742" max="9742" width="11.140625" style="478" bestFit="1" customWidth="1"/>
    <col min="9743"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0" style="478" hidden="1" customWidth="1"/>
    <col min="9989" max="9989" width="24.7109375" style="478" customWidth="1"/>
    <col min="9990" max="9990" width="14.7109375" style="478" customWidth="1"/>
    <col min="9991" max="9992" width="15.7109375" style="478" customWidth="1"/>
    <col min="9993" max="9993" width="11.7109375" style="478" customWidth="1"/>
    <col min="9994" max="9994" width="6.42578125" style="478" bestFit="1" customWidth="1"/>
    <col min="9995" max="9995" width="11.7109375" style="478" customWidth="1"/>
    <col min="9996" max="9996" width="0" style="478" hidden="1" customWidth="1"/>
    <col min="9997" max="9997" width="3.7109375" style="478" customWidth="1"/>
    <col min="9998" max="9998" width="11.140625" style="478" bestFit="1" customWidth="1"/>
    <col min="9999"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0" style="478" hidden="1" customWidth="1"/>
    <col min="10245" max="10245" width="24.7109375" style="478" customWidth="1"/>
    <col min="10246" max="10246" width="14.7109375" style="478" customWidth="1"/>
    <col min="10247" max="10248" width="15.7109375" style="478" customWidth="1"/>
    <col min="10249" max="10249" width="11.7109375" style="478" customWidth="1"/>
    <col min="10250" max="10250" width="6.42578125" style="478" bestFit="1" customWidth="1"/>
    <col min="10251" max="10251" width="11.7109375" style="478" customWidth="1"/>
    <col min="10252" max="10252" width="0" style="478" hidden="1" customWidth="1"/>
    <col min="10253" max="10253" width="3.7109375" style="478" customWidth="1"/>
    <col min="10254" max="10254" width="11.140625" style="478" bestFit="1" customWidth="1"/>
    <col min="10255"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0" style="478" hidden="1" customWidth="1"/>
    <col min="10501" max="10501" width="24.7109375" style="478" customWidth="1"/>
    <col min="10502" max="10502" width="14.7109375" style="478" customWidth="1"/>
    <col min="10503" max="10504" width="15.7109375" style="478" customWidth="1"/>
    <col min="10505" max="10505" width="11.7109375" style="478" customWidth="1"/>
    <col min="10506" max="10506" width="6.42578125" style="478" bestFit="1" customWidth="1"/>
    <col min="10507" max="10507" width="11.7109375" style="478" customWidth="1"/>
    <col min="10508" max="10508" width="0" style="478" hidden="1" customWidth="1"/>
    <col min="10509" max="10509" width="3.7109375" style="478" customWidth="1"/>
    <col min="10510" max="10510" width="11.140625" style="478" bestFit="1" customWidth="1"/>
    <col min="10511"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0" style="478" hidden="1" customWidth="1"/>
    <col min="10757" max="10757" width="24.7109375" style="478" customWidth="1"/>
    <col min="10758" max="10758" width="14.7109375" style="478" customWidth="1"/>
    <col min="10759" max="10760" width="15.7109375" style="478" customWidth="1"/>
    <col min="10761" max="10761" width="11.7109375" style="478" customWidth="1"/>
    <col min="10762" max="10762" width="6.42578125" style="478" bestFit="1" customWidth="1"/>
    <col min="10763" max="10763" width="11.7109375" style="478" customWidth="1"/>
    <col min="10764" max="10764" width="0" style="478" hidden="1" customWidth="1"/>
    <col min="10765" max="10765" width="3.7109375" style="478" customWidth="1"/>
    <col min="10766" max="10766" width="11.140625" style="478" bestFit="1" customWidth="1"/>
    <col min="10767"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0" style="478" hidden="1" customWidth="1"/>
    <col min="11013" max="11013" width="24.7109375" style="478" customWidth="1"/>
    <col min="11014" max="11014" width="14.7109375" style="478" customWidth="1"/>
    <col min="11015" max="11016" width="15.7109375" style="478" customWidth="1"/>
    <col min="11017" max="11017" width="11.7109375" style="478" customWidth="1"/>
    <col min="11018" max="11018" width="6.42578125" style="478" bestFit="1" customWidth="1"/>
    <col min="11019" max="11019" width="11.7109375" style="478" customWidth="1"/>
    <col min="11020" max="11020" width="0" style="478" hidden="1" customWidth="1"/>
    <col min="11021" max="11021" width="3.7109375" style="478" customWidth="1"/>
    <col min="11022" max="11022" width="11.140625" style="478" bestFit="1" customWidth="1"/>
    <col min="11023"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0" style="478" hidden="1" customWidth="1"/>
    <col min="11269" max="11269" width="24.7109375" style="478" customWidth="1"/>
    <col min="11270" max="11270" width="14.7109375" style="478" customWidth="1"/>
    <col min="11271" max="11272" width="15.7109375" style="478" customWidth="1"/>
    <col min="11273" max="11273" width="11.7109375" style="478" customWidth="1"/>
    <col min="11274" max="11274" width="6.42578125" style="478" bestFit="1" customWidth="1"/>
    <col min="11275" max="11275" width="11.7109375" style="478" customWidth="1"/>
    <col min="11276" max="11276" width="0" style="478" hidden="1" customWidth="1"/>
    <col min="11277" max="11277" width="3.7109375" style="478" customWidth="1"/>
    <col min="11278" max="11278" width="11.140625" style="478" bestFit="1" customWidth="1"/>
    <col min="11279"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0" style="478" hidden="1" customWidth="1"/>
    <col min="11525" max="11525" width="24.7109375" style="478" customWidth="1"/>
    <col min="11526" max="11526" width="14.7109375" style="478" customWidth="1"/>
    <col min="11527" max="11528" width="15.7109375" style="478" customWidth="1"/>
    <col min="11529" max="11529" width="11.7109375" style="478" customWidth="1"/>
    <col min="11530" max="11530" width="6.42578125" style="478" bestFit="1" customWidth="1"/>
    <col min="11531" max="11531" width="11.7109375" style="478" customWidth="1"/>
    <col min="11532" max="11532" width="0" style="478" hidden="1" customWidth="1"/>
    <col min="11533" max="11533" width="3.7109375" style="478" customWidth="1"/>
    <col min="11534" max="11534" width="11.140625" style="478" bestFit="1" customWidth="1"/>
    <col min="11535"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0" style="478" hidden="1" customWidth="1"/>
    <col min="11781" max="11781" width="24.7109375" style="478" customWidth="1"/>
    <col min="11782" max="11782" width="14.7109375" style="478" customWidth="1"/>
    <col min="11783" max="11784" width="15.7109375" style="478" customWidth="1"/>
    <col min="11785" max="11785" width="11.7109375" style="478" customWidth="1"/>
    <col min="11786" max="11786" width="6.42578125" style="478" bestFit="1" customWidth="1"/>
    <col min="11787" max="11787" width="11.7109375" style="478" customWidth="1"/>
    <col min="11788" max="11788" width="0" style="478" hidden="1" customWidth="1"/>
    <col min="11789" max="11789" width="3.7109375" style="478" customWidth="1"/>
    <col min="11790" max="11790" width="11.140625" style="478" bestFit="1" customWidth="1"/>
    <col min="11791"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0" style="478" hidden="1" customWidth="1"/>
    <col min="12037" max="12037" width="24.7109375" style="478" customWidth="1"/>
    <col min="12038" max="12038" width="14.7109375" style="478" customWidth="1"/>
    <col min="12039" max="12040" width="15.7109375" style="478" customWidth="1"/>
    <col min="12041" max="12041" width="11.7109375" style="478" customWidth="1"/>
    <col min="12042" max="12042" width="6.42578125" style="478" bestFit="1" customWidth="1"/>
    <col min="12043" max="12043" width="11.7109375" style="478" customWidth="1"/>
    <col min="12044" max="12044" width="0" style="478" hidden="1" customWidth="1"/>
    <col min="12045" max="12045" width="3.7109375" style="478" customWidth="1"/>
    <col min="12046" max="12046" width="11.140625" style="478" bestFit="1" customWidth="1"/>
    <col min="12047"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0" style="478" hidden="1" customWidth="1"/>
    <col min="12293" max="12293" width="24.7109375" style="478" customWidth="1"/>
    <col min="12294" max="12294" width="14.7109375" style="478" customWidth="1"/>
    <col min="12295" max="12296" width="15.7109375" style="478" customWidth="1"/>
    <col min="12297" max="12297" width="11.7109375" style="478" customWidth="1"/>
    <col min="12298" max="12298" width="6.42578125" style="478" bestFit="1" customWidth="1"/>
    <col min="12299" max="12299" width="11.7109375" style="478" customWidth="1"/>
    <col min="12300" max="12300" width="0" style="478" hidden="1" customWidth="1"/>
    <col min="12301" max="12301" width="3.7109375" style="478" customWidth="1"/>
    <col min="12302" max="12302" width="11.140625" style="478" bestFit="1" customWidth="1"/>
    <col min="12303"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0" style="478" hidden="1" customWidth="1"/>
    <col min="12549" max="12549" width="24.7109375" style="478" customWidth="1"/>
    <col min="12550" max="12550" width="14.7109375" style="478" customWidth="1"/>
    <col min="12551" max="12552" width="15.7109375" style="478" customWidth="1"/>
    <col min="12553" max="12553" width="11.7109375" style="478" customWidth="1"/>
    <col min="12554" max="12554" width="6.42578125" style="478" bestFit="1" customWidth="1"/>
    <col min="12555" max="12555" width="11.7109375" style="478" customWidth="1"/>
    <col min="12556" max="12556" width="0" style="478" hidden="1" customWidth="1"/>
    <col min="12557" max="12557" width="3.7109375" style="478" customWidth="1"/>
    <col min="12558" max="12558" width="11.140625" style="478" bestFit="1" customWidth="1"/>
    <col min="12559"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0" style="478" hidden="1" customWidth="1"/>
    <col min="12805" max="12805" width="24.7109375" style="478" customWidth="1"/>
    <col min="12806" max="12806" width="14.7109375" style="478" customWidth="1"/>
    <col min="12807" max="12808" width="15.7109375" style="478" customWidth="1"/>
    <col min="12809" max="12809" width="11.7109375" style="478" customWidth="1"/>
    <col min="12810" max="12810" width="6.42578125" style="478" bestFit="1" customWidth="1"/>
    <col min="12811" max="12811" width="11.7109375" style="478" customWidth="1"/>
    <col min="12812" max="12812" width="0" style="478" hidden="1" customWidth="1"/>
    <col min="12813" max="12813" width="3.7109375" style="478" customWidth="1"/>
    <col min="12814" max="12814" width="11.140625" style="478" bestFit="1" customWidth="1"/>
    <col min="12815"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0" style="478" hidden="1" customWidth="1"/>
    <col min="13061" max="13061" width="24.7109375" style="478" customWidth="1"/>
    <col min="13062" max="13062" width="14.7109375" style="478" customWidth="1"/>
    <col min="13063" max="13064" width="15.7109375" style="478" customWidth="1"/>
    <col min="13065" max="13065" width="11.7109375" style="478" customWidth="1"/>
    <col min="13066" max="13066" width="6.42578125" style="478" bestFit="1" customWidth="1"/>
    <col min="13067" max="13067" width="11.7109375" style="478" customWidth="1"/>
    <col min="13068" max="13068" width="0" style="478" hidden="1" customWidth="1"/>
    <col min="13069" max="13069" width="3.7109375" style="478" customWidth="1"/>
    <col min="13070" max="13070" width="11.140625" style="478" bestFit="1" customWidth="1"/>
    <col min="13071"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0" style="478" hidden="1" customWidth="1"/>
    <col min="13317" max="13317" width="24.7109375" style="478" customWidth="1"/>
    <col min="13318" max="13318" width="14.7109375" style="478" customWidth="1"/>
    <col min="13319" max="13320" width="15.7109375" style="478" customWidth="1"/>
    <col min="13321" max="13321" width="11.7109375" style="478" customWidth="1"/>
    <col min="13322" max="13322" width="6.42578125" style="478" bestFit="1" customWidth="1"/>
    <col min="13323" max="13323" width="11.7109375" style="478" customWidth="1"/>
    <col min="13324" max="13324" width="0" style="478" hidden="1" customWidth="1"/>
    <col min="13325" max="13325" width="3.7109375" style="478" customWidth="1"/>
    <col min="13326" max="13326" width="11.140625" style="478" bestFit="1" customWidth="1"/>
    <col min="13327"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0" style="478" hidden="1" customWidth="1"/>
    <col min="13573" max="13573" width="24.7109375" style="478" customWidth="1"/>
    <col min="13574" max="13574" width="14.7109375" style="478" customWidth="1"/>
    <col min="13575" max="13576" width="15.7109375" style="478" customWidth="1"/>
    <col min="13577" max="13577" width="11.7109375" style="478" customWidth="1"/>
    <col min="13578" max="13578" width="6.42578125" style="478" bestFit="1" customWidth="1"/>
    <col min="13579" max="13579" width="11.7109375" style="478" customWidth="1"/>
    <col min="13580" max="13580" width="0" style="478" hidden="1" customWidth="1"/>
    <col min="13581" max="13581" width="3.7109375" style="478" customWidth="1"/>
    <col min="13582" max="13582" width="11.140625" style="478" bestFit="1" customWidth="1"/>
    <col min="13583"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0" style="478" hidden="1" customWidth="1"/>
    <col min="13829" max="13829" width="24.7109375" style="478" customWidth="1"/>
    <col min="13830" max="13830" width="14.7109375" style="478" customWidth="1"/>
    <col min="13831" max="13832" width="15.7109375" style="478" customWidth="1"/>
    <col min="13833" max="13833" width="11.7109375" style="478" customWidth="1"/>
    <col min="13834" max="13834" width="6.42578125" style="478" bestFit="1" customWidth="1"/>
    <col min="13835" max="13835" width="11.7109375" style="478" customWidth="1"/>
    <col min="13836" max="13836" width="0" style="478" hidden="1" customWidth="1"/>
    <col min="13837" max="13837" width="3.7109375" style="478" customWidth="1"/>
    <col min="13838" max="13838" width="11.140625" style="478" bestFit="1" customWidth="1"/>
    <col min="13839"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0" style="478" hidden="1" customWidth="1"/>
    <col min="14085" max="14085" width="24.7109375" style="478" customWidth="1"/>
    <col min="14086" max="14086" width="14.7109375" style="478" customWidth="1"/>
    <col min="14087" max="14088" width="15.7109375" style="478" customWidth="1"/>
    <col min="14089" max="14089" width="11.7109375" style="478" customWidth="1"/>
    <col min="14090" max="14090" width="6.42578125" style="478" bestFit="1" customWidth="1"/>
    <col min="14091" max="14091" width="11.7109375" style="478" customWidth="1"/>
    <col min="14092" max="14092" width="0" style="478" hidden="1" customWidth="1"/>
    <col min="14093" max="14093" width="3.7109375" style="478" customWidth="1"/>
    <col min="14094" max="14094" width="11.140625" style="478" bestFit="1" customWidth="1"/>
    <col min="14095"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0" style="478" hidden="1" customWidth="1"/>
    <col min="14341" max="14341" width="24.7109375" style="478" customWidth="1"/>
    <col min="14342" max="14342" width="14.7109375" style="478" customWidth="1"/>
    <col min="14343" max="14344" width="15.7109375" style="478" customWidth="1"/>
    <col min="14345" max="14345" width="11.7109375" style="478" customWidth="1"/>
    <col min="14346" max="14346" width="6.42578125" style="478" bestFit="1" customWidth="1"/>
    <col min="14347" max="14347" width="11.7109375" style="478" customWidth="1"/>
    <col min="14348" max="14348" width="0" style="478" hidden="1" customWidth="1"/>
    <col min="14349" max="14349" width="3.7109375" style="478" customWidth="1"/>
    <col min="14350" max="14350" width="11.140625" style="478" bestFit="1" customWidth="1"/>
    <col min="14351"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0" style="478" hidden="1" customWidth="1"/>
    <col min="14597" max="14597" width="24.7109375" style="478" customWidth="1"/>
    <col min="14598" max="14598" width="14.7109375" style="478" customWidth="1"/>
    <col min="14599" max="14600" width="15.7109375" style="478" customWidth="1"/>
    <col min="14601" max="14601" width="11.7109375" style="478" customWidth="1"/>
    <col min="14602" max="14602" width="6.42578125" style="478" bestFit="1" customWidth="1"/>
    <col min="14603" max="14603" width="11.7109375" style="478" customWidth="1"/>
    <col min="14604" max="14604" width="0" style="478" hidden="1" customWidth="1"/>
    <col min="14605" max="14605" width="3.7109375" style="478" customWidth="1"/>
    <col min="14606" max="14606" width="11.140625" style="478" bestFit="1" customWidth="1"/>
    <col min="14607"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0" style="478" hidden="1" customWidth="1"/>
    <col min="14853" max="14853" width="24.7109375" style="478" customWidth="1"/>
    <col min="14854" max="14854" width="14.7109375" style="478" customWidth="1"/>
    <col min="14855" max="14856" width="15.7109375" style="478" customWidth="1"/>
    <col min="14857" max="14857" width="11.7109375" style="478" customWidth="1"/>
    <col min="14858" max="14858" width="6.42578125" style="478" bestFit="1" customWidth="1"/>
    <col min="14859" max="14859" width="11.7109375" style="478" customWidth="1"/>
    <col min="14860" max="14860" width="0" style="478" hidden="1" customWidth="1"/>
    <col min="14861" max="14861" width="3.7109375" style="478" customWidth="1"/>
    <col min="14862" max="14862" width="11.140625" style="478" bestFit="1" customWidth="1"/>
    <col min="14863"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0" style="478" hidden="1" customWidth="1"/>
    <col min="15109" max="15109" width="24.7109375" style="478" customWidth="1"/>
    <col min="15110" max="15110" width="14.7109375" style="478" customWidth="1"/>
    <col min="15111" max="15112" width="15.7109375" style="478" customWidth="1"/>
    <col min="15113" max="15113" width="11.7109375" style="478" customWidth="1"/>
    <col min="15114" max="15114" width="6.42578125" style="478" bestFit="1" customWidth="1"/>
    <col min="15115" max="15115" width="11.7109375" style="478" customWidth="1"/>
    <col min="15116" max="15116" width="0" style="478" hidden="1" customWidth="1"/>
    <col min="15117" max="15117" width="3.7109375" style="478" customWidth="1"/>
    <col min="15118" max="15118" width="11.140625" style="478" bestFit="1" customWidth="1"/>
    <col min="15119"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0" style="478" hidden="1" customWidth="1"/>
    <col min="15365" max="15365" width="24.7109375" style="478" customWidth="1"/>
    <col min="15366" max="15366" width="14.7109375" style="478" customWidth="1"/>
    <col min="15367" max="15368" width="15.7109375" style="478" customWidth="1"/>
    <col min="15369" max="15369" width="11.7109375" style="478" customWidth="1"/>
    <col min="15370" max="15370" width="6.42578125" style="478" bestFit="1" customWidth="1"/>
    <col min="15371" max="15371" width="11.7109375" style="478" customWidth="1"/>
    <col min="15372" max="15372" width="0" style="478" hidden="1" customWidth="1"/>
    <col min="15373" max="15373" width="3.7109375" style="478" customWidth="1"/>
    <col min="15374" max="15374" width="11.140625" style="478" bestFit="1" customWidth="1"/>
    <col min="15375"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0" style="478" hidden="1" customWidth="1"/>
    <col min="15621" max="15621" width="24.7109375" style="478" customWidth="1"/>
    <col min="15622" max="15622" width="14.7109375" style="478" customWidth="1"/>
    <col min="15623" max="15624" width="15.7109375" style="478" customWidth="1"/>
    <col min="15625" max="15625" width="11.7109375" style="478" customWidth="1"/>
    <col min="15626" max="15626" width="6.42578125" style="478" bestFit="1" customWidth="1"/>
    <col min="15627" max="15627" width="11.7109375" style="478" customWidth="1"/>
    <col min="15628" max="15628" width="0" style="478" hidden="1" customWidth="1"/>
    <col min="15629" max="15629" width="3.7109375" style="478" customWidth="1"/>
    <col min="15630" max="15630" width="11.140625" style="478" bestFit="1" customWidth="1"/>
    <col min="15631"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0" style="478" hidden="1" customWidth="1"/>
    <col min="15877" max="15877" width="24.7109375" style="478" customWidth="1"/>
    <col min="15878" max="15878" width="14.7109375" style="478" customWidth="1"/>
    <col min="15879" max="15880" width="15.7109375" style="478" customWidth="1"/>
    <col min="15881" max="15881" width="11.7109375" style="478" customWidth="1"/>
    <col min="15882" max="15882" width="6.42578125" style="478" bestFit="1" customWidth="1"/>
    <col min="15883" max="15883" width="11.7109375" style="478" customWidth="1"/>
    <col min="15884" max="15884" width="0" style="478" hidden="1" customWidth="1"/>
    <col min="15885" max="15885" width="3.7109375" style="478" customWidth="1"/>
    <col min="15886" max="15886" width="11.140625" style="478" bestFit="1" customWidth="1"/>
    <col min="15887"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0" style="478" hidden="1" customWidth="1"/>
    <col min="16133" max="16133" width="24.7109375" style="478" customWidth="1"/>
    <col min="16134" max="16134" width="14.7109375" style="478" customWidth="1"/>
    <col min="16135" max="16136" width="15.7109375" style="478" customWidth="1"/>
    <col min="16137" max="16137" width="11.7109375" style="478" customWidth="1"/>
    <col min="16138" max="16138" width="6.42578125" style="478" bestFit="1" customWidth="1"/>
    <col min="16139" max="16139" width="11.7109375" style="478" customWidth="1"/>
    <col min="16140" max="16140" width="0" style="478" hidden="1" customWidth="1"/>
    <col min="16141" max="16141" width="3.7109375" style="478" customWidth="1"/>
    <col min="16142" max="16142" width="11.140625" style="478" bestFit="1" customWidth="1"/>
    <col min="16143" max="16384" width="10.5703125" style="478"/>
  </cols>
  <sheetData>
    <row r="1" spans="1:29" hidden="1"/>
    <row r="2" spans="1:29" hidden="1"/>
    <row r="3" spans="1:29" hidden="1"/>
    <row r="4" spans="1:29" ht="3" customHeight="1">
      <c r="J4" s="483"/>
      <c r="K4" s="483"/>
      <c r="L4" s="479"/>
      <c r="M4" s="479"/>
      <c r="N4" s="479"/>
      <c r="O4" s="486"/>
      <c r="P4" s="486"/>
      <c r="Q4" s="486"/>
      <c r="R4" s="486"/>
      <c r="S4" s="486"/>
      <c r="T4" s="486"/>
      <c r="U4" s="486"/>
      <c r="V4" s="479"/>
    </row>
    <row r="5" spans="1:29" ht="22.5" customHeight="1">
      <c r="J5" s="483"/>
      <c r="K5" s="483"/>
      <c r="L5" s="1230" t="s">
        <v>686</v>
      </c>
      <c r="M5" s="1230"/>
      <c r="N5" s="1230"/>
      <c r="O5" s="1230"/>
      <c r="P5" s="1230"/>
      <c r="Q5" s="1230"/>
      <c r="R5" s="1230"/>
      <c r="S5" s="1230"/>
      <c r="T5" s="1230"/>
      <c r="U5" s="581"/>
      <c r="V5" s="499"/>
    </row>
    <row r="6" spans="1:29" ht="3" customHeight="1">
      <c r="J6" s="483"/>
      <c r="K6" s="483"/>
      <c r="L6" s="479"/>
      <c r="M6" s="479"/>
      <c r="N6" s="479"/>
      <c r="O6" s="482"/>
      <c r="P6" s="482"/>
      <c r="Q6" s="482"/>
      <c r="R6" s="482"/>
      <c r="S6" s="482"/>
      <c r="T6" s="482"/>
      <c r="U6" s="479"/>
    </row>
    <row r="7" spans="1:29" s="493" customFormat="1" ht="22.5">
      <c r="A7" s="507"/>
      <c r="B7" s="507"/>
      <c r="C7" s="507"/>
      <c r="D7" s="507"/>
      <c r="E7" s="507"/>
      <c r="F7" s="507"/>
      <c r="G7" s="507"/>
      <c r="H7" s="507"/>
      <c r="L7" s="501"/>
      <c r="M7" s="619" t="s">
        <v>502</v>
      </c>
      <c r="N7" s="668"/>
      <c r="O7" s="1248" t="str">
        <f>IF(NameOrPr_ch="",IF(NameOrPr="","",NameOrPr),NameOrPr_ch)</f>
        <v>Государственный комитет Республики Татарстан по тарифам</v>
      </c>
      <c r="P7" s="1249"/>
      <c r="Q7" s="1249"/>
      <c r="R7" s="1249"/>
      <c r="S7" s="1249"/>
      <c r="T7" s="1250"/>
      <c r="U7" s="669"/>
      <c r="Y7" s="1015"/>
      <c r="Z7" s="507"/>
      <c r="AA7" s="507"/>
      <c r="AB7" s="507"/>
      <c r="AC7" s="507"/>
    </row>
    <row r="8" spans="1:29" s="572" customFormat="1" ht="18.75">
      <c r="A8" s="592"/>
      <c r="B8" s="592"/>
      <c r="C8" s="592"/>
      <c r="D8" s="592"/>
      <c r="E8" s="592"/>
      <c r="F8" s="592"/>
      <c r="G8" s="592"/>
      <c r="H8" s="592"/>
      <c r="L8" s="501"/>
      <c r="M8" s="619" t="s">
        <v>596</v>
      </c>
      <c r="N8" s="668"/>
      <c r="O8" s="1248" t="str">
        <f>IF(datePr_ch="",IF(datePr="","",datePr),datePr_ch)</f>
        <v>15.12.2020</v>
      </c>
      <c r="P8" s="1249"/>
      <c r="Q8" s="1249"/>
      <c r="R8" s="1249"/>
      <c r="S8" s="1249"/>
      <c r="T8" s="1250"/>
      <c r="U8" s="669"/>
      <c r="Y8" s="1015"/>
      <c r="Z8" s="592"/>
      <c r="AA8" s="592"/>
      <c r="AB8" s="592"/>
      <c r="AC8" s="592"/>
    </row>
    <row r="9" spans="1:29" s="493" customFormat="1" ht="18.75">
      <c r="A9" s="507"/>
      <c r="B9" s="507"/>
      <c r="C9" s="507"/>
      <c r="D9" s="507"/>
      <c r="E9" s="507"/>
      <c r="F9" s="507"/>
      <c r="G9" s="507"/>
      <c r="H9" s="507"/>
      <c r="L9" s="554"/>
      <c r="M9" s="619" t="s">
        <v>595</v>
      </c>
      <c r="N9" s="668"/>
      <c r="O9" s="1248" t="str">
        <f>IF(numberPr_ch="",IF(numberPr="","",numberPr),numberPr_ch)</f>
        <v>434-126/тп-2020</v>
      </c>
      <c r="P9" s="1249"/>
      <c r="Q9" s="1249"/>
      <c r="R9" s="1249"/>
      <c r="S9" s="1249"/>
      <c r="T9" s="1250"/>
      <c r="U9" s="669"/>
      <c r="Y9" s="1015"/>
      <c r="Z9" s="507"/>
      <c r="AA9" s="507"/>
      <c r="AB9" s="507"/>
      <c r="AC9" s="507"/>
    </row>
    <row r="10" spans="1:29" s="493" customFormat="1" ht="18.75">
      <c r="A10" s="507"/>
      <c r="B10" s="507"/>
      <c r="C10" s="507"/>
      <c r="D10" s="507"/>
      <c r="E10" s="507"/>
      <c r="F10" s="507"/>
      <c r="G10" s="507"/>
      <c r="H10" s="507"/>
      <c r="L10" s="554"/>
      <c r="M10" s="619" t="s">
        <v>501</v>
      </c>
      <c r="N10" s="668"/>
      <c r="O10" s="1248" t="str">
        <f>IF(IstPub_ch="",IF(IstPub="","",IstPub),IstPub_ch)</f>
        <v>Официальный сайт правовой информации Министерства юстиции РТ:  http//pravo.tatarstan.ru</v>
      </c>
      <c r="P10" s="1249"/>
      <c r="Q10" s="1249"/>
      <c r="R10" s="1249"/>
      <c r="S10" s="1249"/>
      <c r="T10" s="1250"/>
      <c r="U10" s="669"/>
      <c r="Y10" s="1015"/>
      <c r="Z10" s="507"/>
      <c r="AA10" s="507"/>
      <c r="AB10" s="507"/>
      <c r="AC10" s="507"/>
    </row>
    <row r="11" spans="1:29" s="615" customFormat="1" ht="18.75" hidden="1">
      <c r="A11" s="616"/>
      <c r="B11" s="616"/>
      <c r="C11" s="616"/>
      <c r="D11" s="616"/>
      <c r="E11" s="616"/>
      <c r="F11" s="616"/>
      <c r="G11" s="616"/>
      <c r="H11" s="616"/>
      <c r="L11" s="754"/>
      <c r="M11" s="752"/>
      <c r="O11" s="751"/>
      <c r="P11" s="751"/>
      <c r="Q11" s="773" t="s">
        <v>721</v>
      </c>
      <c r="R11" s="773" t="s">
        <v>722</v>
      </c>
      <c r="S11" s="751"/>
      <c r="T11" s="751"/>
      <c r="U11" s="669"/>
      <c r="Y11" s="775"/>
      <c r="Z11" s="616"/>
      <c r="AA11" s="616"/>
      <c r="AB11" s="616"/>
      <c r="AC11" s="616"/>
    </row>
    <row r="12" spans="1:29" s="493" customFormat="1" ht="11.25" hidden="1">
      <c r="A12" s="507"/>
      <c r="B12" s="507"/>
      <c r="C12" s="507"/>
      <c r="D12" s="507"/>
      <c r="E12" s="507"/>
      <c r="F12" s="507"/>
      <c r="G12" s="507"/>
      <c r="H12" s="507"/>
      <c r="L12" s="1231"/>
      <c r="M12" s="1231"/>
      <c r="N12" s="490"/>
      <c r="O12" s="769"/>
      <c r="P12" s="769"/>
      <c r="Q12" s="769"/>
      <c r="R12" s="769"/>
      <c r="S12" s="769"/>
      <c r="T12" s="769"/>
      <c r="U12" s="488"/>
      <c r="V12" s="505" t="s">
        <v>373</v>
      </c>
      <c r="Y12" s="1015"/>
      <c r="Z12" s="507"/>
      <c r="AA12" s="507"/>
      <c r="AB12" s="507"/>
      <c r="AC12" s="507"/>
    </row>
    <row r="13" spans="1:29" ht="15" customHeight="1">
      <c r="J13" s="483"/>
      <c r="K13" s="483"/>
      <c r="L13" s="479"/>
      <c r="M13" s="479"/>
      <c r="N13" s="479"/>
      <c r="O13" s="601"/>
      <c r="P13" s="601"/>
      <c r="Q13" s="1247"/>
      <c r="R13" s="1247"/>
      <c r="S13" s="1247"/>
      <c r="T13" s="1247"/>
      <c r="U13" s="1247"/>
      <c r="V13" s="1247"/>
    </row>
    <row r="14" spans="1:29">
      <c r="J14" s="483"/>
      <c r="K14" s="483"/>
      <c r="L14" s="1159" t="s">
        <v>454</v>
      </c>
      <c r="M14" s="1159"/>
      <c r="N14" s="1159"/>
      <c r="O14" s="1159"/>
      <c r="P14" s="1159"/>
      <c r="Q14" s="1159"/>
      <c r="R14" s="1159"/>
      <c r="S14" s="1159"/>
      <c r="T14" s="1159"/>
      <c r="U14" s="1159"/>
      <c r="V14" s="1159"/>
      <c r="W14" s="1159"/>
      <c r="X14" s="1159" t="s">
        <v>455</v>
      </c>
    </row>
    <row r="15" spans="1:29" ht="14.25" customHeight="1">
      <c r="J15" s="483"/>
      <c r="K15" s="483"/>
      <c r="L15" s="1214" t="s">
        <v>92</v>
      </c>
      <c r="M15" s="1214" t="s">
        <v>626</v>
      </c>
      <c r="N15" s="536"/>
      <c r="O15" s="1214" t="s">
        <v>627</v>
      </c>
      <c r="P15" s="1268" t="s">
        <v>628</v>
      </c>
      <c r="Q15" s="1268" t="s">
        <v>641</v>
      </c>
      <c r="R15" s="1268"/>
      <c r="S15" s="1268"/>
      <c r="T15" s="1268"/>
      <c r="U15" s="1268"/>
      <c r="V15" s="1214" t="s">
        <v>341</v>
      </c>
      <c r="W15" s="1246" t="s">
        <v>275</v>
      </c>
      <c r="X15" s="1159"/>
    </row>
    <row r="16" spans="1:29" s="525" customFormat="1" ht="25.5" customHeight="1">
      <c r="A16" s="587"/>
      <c r="B16" s="587"/>
      <c r="C16" s="587"/>
      <c r="D16" s="587"/>
      <c r="E16" s="587"/>
      <c r="F16" s="587"/>
      <c r="G16" s="593"/>
      <c r="H16" s="593"/>
      <c r="I16" s="533"/>
      <c r="J16" s="531"/>
      <c r="K16" s="531"/>
      <c r="L16" s="1214"/>
      <c r="M16" s="1214"/>
      <c r="N16" s="536"/>
      <c r="O16" s="1214"/>
      <c r="P16" s="1268"/>
      <c r="Q16" s="1268" t="s">
        <v>679</v>
      </c>
      <c r="R16" s="1268"/>
      <c r="S16" s="1257" t="s">
        <v>654</v>
      </c>
      <c r="T16" s="1257"/>
      <c r="U16" s="1257"/>
      <c r="V16" s="1214"/>
      <c r="W16" s="1246"/>
      <c r="X16" s="1159"/>
      <c r="Y16" s="1010"/>
      <c r="Z16" s="587"/>
      <c r="AA16" s="587"/>
      <c r="AB16" s="587"/>
      <c r="AC16" s="587"/>
    </row>
    <row r="17" spans="1:29" ht="14.25" customHeight="1">
      <c r="J17" s="483"/>
      <c r="K17" s="483"/>
      <c r="L17" s="1214"/>
      <c r="M17" s="1214"/>
      <c r="N17" s="536"/>
      <c r="O17" s="1214"/>
      <c r="P17" s="1268"/>
      <c r="Q17" s="536" t="s">
        <v>677</v>
      </c>
      <c r="R17" s="536" t="s">
        <v>678</v>
      </c>
      <c r="S17" s="538" t="s">
        <v>274</v>
      </c>
      <c r="T17" s="1259" t="s">
        <v>273</v>
      </c>
      <c r="U17" s="1259"/>
      <c r="V17" s="1214"/>
      <c r="W17" s="1246"/>
      <c r="X17" s="1159"/>
    </row>
    <row r="18" spans="1:29">
      <c r="J18" s="483"/>
      <c r="K18" s="491">
        <v>1</v>
      </c>
      <c r="L18" s="480" t="s">
        <v>93</v>
      </c>
      <c r="M18" s="480" t="s">
        <v>49</v>
      </c>
      <c r="N18" s="498" t="s">
        <v>49</v>
      </c>
      <c r="O18" s="489">
        <f t="shared" ref="O18:T18" ca="1" si="0">OFFSET(O18,0,-1)+1</f>
        <v>3</v>
      </c>
      <c r="P18" s="489">
        <f t="shared" ca="1" si="0"/>
        <v>4</v>
      </c>
      <c r="Q18" s="489">
        <f t="shared" ca="1" si="0"/>
        <v>5</v>
      </c>
      <c r="R18" s="489">
        <f t="shared" ca="1" si="0"/>
        <v>6</v>
      </c>
      <c r="S18" s="489">
        <f t="shared" ca="1" si="0"/>
        <v>7</v>
      </c>
      <c r="T18" s="1269">
        <f t="shared" ca="1" si="0"/>
        <v>8</v>
      </c>
      <c r="U18" s="1269"/>
      <c r="V18" s="489">
        <f ca="1">OFFSET(V18,0,-2)+1</f>
        <v>9</v>
      </c>
      <c r="W18" s="525"/>
      <c r="X18" s="489">
        <f ca="1">OFFSET(X18,0,-2)+1</f>
        <v>10</v>
      </c>
    </row>
    <row r="19" spans="1:29" ht="22.5">
      <c r="A19" s="1233">
        <v>1</v>
      </c>
      <c r="B19" s="982"/>
      <c r="C19" s="982"/>
      <c r="D19" s="982"/>
      <c r="E19" s="982"/>
      <c r="F19" s="982"/>
      <c r="G19" s="983"/>
      <c r="H19" s="983"/>
      <c r="I19" s="985"/>
      <c r="J19" s="977"/>
      <c r="K19" s="977"/>
      <c r="L19" s="595" t="e">
        <f ca="1">mergeValue(A19)</f>
        <v>#NAME?</v>
      </c>
      <c r="M19" s="643" t="s">
        <v>20</v>
      </c>
      <c r="N19" s="582"/>
      <c r="O19" s="1245"/>
      <c r="P19" s="1245"/>
      <c r="Q19" s="1245"/>
      <c r="R19" s="1245"/>
      <c r="S19" s="1245"/>
      <c r="T19" s="1245"/>
      <c r="U19" s="1245"/>
      <c r="V19" s="1245"/>
      <c r="W19" s="1245"/>
      <c r="X19" s="583" t="s">
        <v>476</v>
      </c>
    </row>
    <row r="20" spans="1:29" ht="22.5">
      <c r="A20" s="1233"/>
      <c r="B20" s="1233">
        <v>1</v>
      </c>
      <c r="C20" s="982"/>
      <c r="D20" s="982"/>
      <c r="E20" s="982"/>
      <c r="F20" s="982"/>
      <c r="G20" s="987"/>
      <c r="H20" s="984"/>
      <c r="I20" s="989"/>
      <c r="J20" s="974"/>
      <c r="K20" s="973"/>
      <c r="L20" s="595" t="e">
        <f ca="1">mergeValue(A20) &amp;"."&amp; mergeValue(B20)</f>
        <v>#NAME?</v>
      </c>
      <c r="M20" s="548" t="s">
        <v>16</v>
      </c>
      <c r="N20" s="582"/>
      <c r="O20" s="1245"/>
      <c r="P20" s="1245"/>
      <c r="Q20" s="1245"/>
      <c r="R20" s="1245"/>
      <c r="S20" s="1245"/>
      <c r="T20" s="1245"/>
      <c r="U20" s="1245"/>
      <c r="V20" s="1245"/>
      <c r="W20" s="1245"/>
      <c r="X20" s="583" t="s">
        <v>477</v>
      </c>
    </row>
    <row r="21" spans="1:29" ht="22.5">
      <c r="A21" s="1233"/>
      <c r="B21" s="1233"/>
      <c r="C21" s="1233">
        <v>1</v>
      </c>
      <c r="D21" s="982"/>
      <c r="E21" s="982"/>
      <c r="F21" s="982"/>
      <c r="G21" s="987"/>
      <c r="H21" s="984"/>
      <c r="I21" s="990"/>
      <c r="J21" s="974"/>
      <c r="K21" s="973"/>
      <c r="L21" s="595" t="e">
        <f ca="1">mergeValue(A21) &amp;"."&amp; mergeValue(B21)&amp;"."&amp; mergeValue(C21)</f>
        <v>#NAME?</v>
      </c>
      <c r="M21" s="549" t="s">
        <v>7</v>
      </c>
      <c r="N21" s="582"/>
      <c r="O21" s="1245"/>
      <c r="P21" s="1245"/>
      <c r="Q21" s="1245"/>
      <c r="R21" s="1245"/>
      <c r="S21" s="1245"/>
      <c r="T21" s="1245"/>
      <c r="U21" s="1245"/>
      <c r="V21" s="1245"/>
      <c r="W21" s="1245"/>
      <c r="X21" s="583" t="s">
        <v>633</v>
      </c>
    </row>
    <row r="22" spans="1:29">
      <c r="A22" s="1233"/>
      <c r="B22" s="1233"/>
      <c r="C22" s="1233"/>
      <c r="D22" s="1233">
        <v>1</v>
      </c>
      <c r="E22" s="982"/>
      <c r="F22" s="982"/>
      <c r="G22" s="987"/>
      <c r="H22" s="984"/>
      <c r="I22" s="990"/>
      <c r="J22" s="988"/>
      <c r="K22" s="973"/>
      <c r="L22" s="595" t="e">
        <f ca="1">mergeValue(A22) &amp;"."&amp; mergeValue(B22)&amp;"."&amp; mergeValue(C22)&amp;"."&amp; mergeValue(D22)</f>
        <v>#NAME?</v>
      </c>
      <c r="M22" s="550" t="s">
        <v>22</v>
      </c>
      <c r="N22" s="582"/>
      <c r="O22" s="1245"/>
      <c r="P22" s="1245"/>
      <c r="Q22" s="1245"/>
      <c r="R22" s="1245"/>
      <c r="S22" s="1245"/>
      <c r="T22" s="1245"/>
      <c r="U22" s="1245"/>
      <c r="V22" s="1245"/>
      <c r="W22" s="1245"/>
      <c r="X22" s="1022" t="s">
        <v>687</v>
      </c>
    </row>
    <row r="23" spans="1:29" ht="42.95" customHeight="1">
      <c r="A23" s="1233"/>
      <c r="B23" s="1233"/>
      <c r="C23" s="1233"/>
      <c r="D23" s="1233"/>
      <c r="E23" s="982">
        <v>1</v>
      </c>
      <c r="F23" s="982"/>
      <c r="G23" s="987"/>
      <c r="H23" s="984"/>
      <c r="I23" s="990"/>
      <c r="J23" s="988"/>
      <c r="K23" s="978"/>
      <c r="L23" s="595" t="e">
        <f ca="1">mergeValue(A23) &amp;"."&amp; mergeValue(B23)&amp;"."&amp; mergeValue(C23)&amp;"."&amp; mergeValue(D23)&amp;"."&amp; mergeValue(E23)</f>
        <v>#NAME?</v>
      </c>
      <c r="M23" s="1074"/>
      <c r="N23" s="544"/>
      <c r="O23" s="1076"/>
      <c r="P23" s="1077"/>
      <c r="Q23" s="673"/>
      <c r="R23" s="673"/>
      <c r="S23" s="1101"/>
      <c r="T23" s="652" t="s">
        <v>85</v>
      </c>
      <c r="U23" s="1099"/>
      <c r="V23" s="776" t="s">
        <v>85</v>
      </c>
      <c r="W23" s="841"/>
      <c r="X23" s="1204" t="s">
        <v>688</v>
      </c>
      <c r="Y23" s="1010" t="e">
        <f ca="1">strCheckDateTwo(N23:W23)</f>
        <v>#NAME?</v>
      </c>
    </row>
    <row r="24" spans="1:29" hidden="1">
      <c r="A24" s="1233"/>
      <c r="B24" s="1233"/>
      <c r="C24" s="1233"/>
      <c r="D24" s="1233"/>
      <c r="E24" s="982"/>
      <c r="F24" s="982"/>
      <c r="G24" s="987"/>
      <c r="H24" s="984"/>
      <c r="I24" s="990"/>
      <c r="J24" s="988"/>
      <c r="K24" s="978"/>
      <c r="L24" s="633"/>
      <c r="M24" s="563"/>
      <c r="N24" s="648"/>
      <c r="O24" s="648"/>
      <c r="P24" s="648"/>
      <c r="Q24" s="648"/>
      <c r="R24" s="586" t="str">
        <f>S23 &amp; "-" &amp; U23</f>
        <v>-</v>
      </c>
      <c r="S24" s="514"/>
      <c r="T24" s="588"/>
      <c r="U24" s="514"/>
      <c r="V24" s="648"/>
      <c r="W24" s="840"/>
      <c r="X24" s="1205"/>
    </row>
    <row r="25" spans="1:29" ht="15" customHeight="1">
      <c r="A25" s="1233"/>
      <c r="B25" s="1233"/>
      <c r="C25" s="1233"/>
      <c r="D25" s="1233"/>
      <c r="E25" s="982"/>
      <c r="F25" s="982"/>
      <c r="G25" s="987"/>
      <c r="H25" s="984"/>
      <c r="I25" s="990"/>
      <c r="J25" s="988"/>
      <c r="K25" s="978"/>
      <c r="L25" s="540"/>
      <c r="M25" s="553" t="s">
        <v>5</v>
      </c>
      <c r="N25" s="551"/>
      <c r="O25" s="547"/>
      <c r="P25" s="547"/>
      <c r="Q25" s="547"/>
      <c r="R25" s="547"/>
      <c r="S25" s="575"/>
      <c r="T25" s="566"/>
      <c r="U25" s="565"/>
      <c r="V25" s="551"/>
      <c r="W25" s="551"/>
      <c r="X25" s="1206"/>
    </row>
    <row r="26" spans="1:29" s="477" customFormat="1" ht="15" customHeight="1">
      <c r="A26" s="1233"/>
      <c r="B26" s="1233"/>
      <c r="C26" s="1233"/>
      <c r="D26" s="986"/>
      <c r="E26" s="986"/>
      <c r="F26" s="986"/>
      <c r="G26" s="987"/>
      <c r="H26" s="986"/>
      <c r="I26" s="990"/>
      <c r="J26" s="976"/>
      <c r="K26" s="980"/>
      <c r="L26" s="540"/>
      <c r="M26" s="552" t="s">
        <v>17</v>
      </c>
      <c r="N26" s="551"/>
      <c r="O26" s="547"/>
      <c r="P26" s="547"/>
      <c r="Q26" s="547"/>
      <c r="R26" s="547"/>
      <c r="S26" s="575"/>
      <c r="T26" s="566"/>
      <c r="U26" s="565"/>
      <c r="V26" s="551"/>
      <c r="W26" s="566"/>
      <c r="X26" s="1006"/>
      <c r="Y26" s="1079"/>
      <c r="Z26" s="503"/>
      <c r="AA26" s="503"/>
      <c r="AB26" s="503"/>
      <c r="AC26" s="503"/>
    </row>
    <row r="27" spans="1:29" s="477" customFormat="1" ht="15" customHeight="1">
      <c r="A27" s="1233"/>
      <c r="B27" s="1233"/>
      <c r="C27" s="986"/>
      <c r="D27" s="986"/>
      <c r="E27" s="986"/>
      <c r="F27" s="986"/>
      <c r="G27" s="987"/>
      <c r="H27" s="986"/>
      <c r="I27" s="981"/>
      <c r="J27" s="976"/>
      <c r="K27" s="980"/>
      <c r="L27" s="540"/>
      <c r="M27" s="551" t="s">
        <v>18</v>
      </c>
      <c r="N27" s="551"/>
      <c r="O27" s="547"/>
      <c r="P27" s="547"/>
      <c r="Q27" s="547"/>
      <c r="R27" s="547"/>
      <c r="S27" s="575"/>
      <c r="T27" s="566"/>
      <c r="U27" s="565"/>
      <c r="V27" s="551"/>
      <c r="W27" s="566"/>
      <c r="X27" s="562"/>
      <c r="Y27" s="1079"/>
      <c r="Z27" s="503"/>
      <c r="AA27" s="503"/>
      <c r="AB27" s="503"/>
      <c r="AC27" s="503"/>
    </row>
    <row r="28" spans="1:29" s="477" customFormat="1" ht="15" customHeight="1">
      <c r="A28" s="1233"/>
      <c r="B28" s="986"/>
      <c r="C28" s="986"/>
      <c r="D28" s="986"/>
      <c r="E28" s="986"/>
      <c r="F28" s="986"/>
      <c r="G28" s="987"/>
      <c r="H28" s="986"/>
      <c r="I28" s="981"/>
      <c r="J28" s="976"/>
      <c r="K28" s="980"/>
      <c r="L28" s="540"/>
      <c r="M28" s="560" t="s">
        <v>19</v>
      </c>
      <c r="N28" s="551"/>
      <c r="O28" s="547"/>
      <c r="P28" s="547"/>
      <c r="Q28" s="547"/>
      <c r="R28" s="547"/>
      <c r="S28" s="575"/>
      <c r="T28" s="566"/>
      <c r="U28" s="565"/>
      <c r="V28" s="551"/>
      <c r="W28" s="566"/>
      <c r="X28" s="562"/>
      <c r="Y28" s="1079"/>
      <c r="Z28" s="503"/>
      <c r="AA28" s="503"/>
      <c r="AB28" s="503"/>
      <c r="AC28" s="503"/>
    </row>
    <row r="29" spans="1:29" s="477" customFormat="1" ht="15" customHeight="1">
      <c r="A29" s="972"/>
      <c r="B29" s="972"/>
      <c r="C29" s="972"/>
      <c r="D29" s="972"/>
      <c r="E29" s="972"/>
      <c r="F29" s="972"/>
      <c r="G29" s="979"/>
      <c r="H29" s="980"/>
      <c r="I29" s="975"/>
      <c r="J29" s="976"/>
      <c r="K29" s="972"/>
      <c r="L29" s="540"/>
      <c r="M29" s="567" t="s">
        <v>309</v>
      </c>
      <c r="N29" s="551"/>
      <c r="O29" s="547"/>
      <c r="P29" s="547"/>
      <c r="Q29" s="547"/>
      <c r="R29" s="547"/>
      <c r="S29" s="575"/>
      <c r="T29" s="566"/>
      <c r="U29" s="565"/>
      <c r="V29" s="551"/>
      <c r="W29" s="566"/>
      <c r="X29" s="562"/>
      <c r="Y29" s="1079"/>
      <c r="Z29" s="503"/>
      <c r="AA29" s="503"/>
      <c r="AB29" s="503"/>
      <c r="AC29" s="503"/>
    </row>
    <row r="30" spans="1:29" ht="3" customHeight="1"/>
    <row r="31" spans="1:29" ht="96" customHeight="1">
      <c r="L31" s="1">
        <v>1</v>
      </c>
      <c r="M31" s="1197" t="s">
        <v>689</v>
      </c>
      <c r="N31" s="1197"/>
      <c r="O31" s="1197"/>
      <c r="P31" s="1197"/>
      <c r="Q31" s="1197"/>
      <c r="R31" s="1197"/>
      <c r="S31" s="1197"/>
      <c r="T31" s="1197"/>
      <c r="U31" s="1197"/>
      <c r="V31" s="1197"/>
      <c r="W31" s="1197"/>
      <c r="X31" s="1197"/>
      <c r="Y31" s="1100"/>
      <c r="Z31" s="518"/>
      <c r="AA31" s="518"/>
      <c r="AB31" s="518"/>
      <c r="AC31" s="518"/>
    </row>
    <row r="32" spans="1:29">
      <c r="M32" s="517"/>
      <c r="N32" s="517"/>
      <c r="O32" s="517"/>
      <c r="P32" s="517"/>
      <c r="Q32" s="517"/>
      <c r="R32" s="517"/>
      <c r="S32" s="517"/>
      <c r="T32" s="517"/>
      <c r="U32" s="517"/>
      <c r="V32" s="517"/>
      <c r="W32" s="517"/>
      <c r="X32" s="517"/>
      <c r="Y32" s="1016"/>
      <c r="Z32" s="508"/>
      <c r="AA32" s="508"/>
      <c r="AB32" s="508"/>
      <c r="AC32" s="508"/>
    </row>
  </sheetData>
  <sheetProtection password="FA9C" sheet="1" objects="1" scenarios="1" formatColumns="0" formatRows="0"/>
  <dataConsolidate link="1"/>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198" t="s">
        <v>491</v>
      </c>
      <c r="G2" s="1199"/>
      <c r="H2" s="1200"/>
      <c r="I2" s="436"/>
    </row>
    <row r="3" spans="1:20" ht="3" customHeight="1"/>
    <row r="4" spans="1:20" s="190" customFormat="1" ht="11.25">
      <c r="A4" s="214"/>
      <c r="B4" s="214"/>
      <c r="C4" s="214"/>
      <c r="D4" s="214"/>
      <c r="F4" s="1159" t="s">
        <v>454</v>
      </c>
      <c r="G4" s="1159"/>
      <c r="H4" s="1159"/>
      <c r="I4" s="1201"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1"/>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22.12.2020</v>
      </c>
      <c r="I7" s="196" t="s">
        <v>493</v>
      </c>
      <c r="J7" s="334"/>
      <c r="K7" s="214"/>
      <c r="L7" s="214"/>
      <c r="M7" s="214"/>
      <c r="N7" s="214"/>
      <c r="O7" s="214"/>
      <c r="P7" s="214"/>
      <c r="Q7" s="214"/>
      <c r="R7" s="214"/>
      <c r="S7" s="214"/>
      <c r="T7" s="214"/>
    </row>
    <row r="8" spans="1:20" s="190" customFormat="1" ht="45">
      <c r="A8" s="1202">
        <v>1</v>
      </c>
      <c r="B8" s="214"/>
      <c r="C8" s="214"/>
      <c r="D8" s="214"/>
      <c r="F8" s="335" t="e">
        <f ca="1">"2." &amp;mergeValue(A8)</f>
        <v>#NAME?</v>
      </c>
      <c r="G8" s="417" t="s">
        <v>494</v>
      </c>
      <c r="H8" s="317" t="str">
        <f>IF('Перечень тарифов'!R21="","наименование отсутствует","" &amp; 'Перечень тарифов'!R21 &amp; "")</f>
        <v>наименование отсутствует</v>
      </c>
      <c r="I8" s="196" t="s">
        <v>590</v>
      </c>
      <c r="J8" s="334"/>
      <c r="K8" s="214"/>
      <c r="L8" s="214"/>
      <c r="M8" s="214"/>
      <c r="N8" s="214"/>
      <c r="O8" s="214"/>
      <c r="P8" s="214"/>
      <c r="Q8" s="214"/>
      <c r="R8" s="214"/>
      <c r="S8" s="214"/>
      <c r="T8" s="214"/>
    </row>
    <row r="9" spans="1:20" s="190" customFormat="1" ht="22.5">
      <c r="A9" s="1202"/>
      <c r="B9" s="214"/>
      <c r="C9" s="214"/>
      <c r="D9" s="214"/>
      <c r="F9" s="335" t="e">
        <f ca="1">"3." &amp;mergeValue(A9)</f>
        <v>#NAME?</v>
      </c>
      <c r="G9" s="417" t="s">
        <v>495</v>
      </c>
      <c r="H9" s="317" t="str">
        <f>IF('Перечень тарифов'!F21="","наименование отсутствует","" &amp; 'Перечень тарифов'!F21 &amp; "")</f>
        <v>Производство тепловой энергии. Некомбинированная выработка</v>
      </c>
      <c r="I9" s="196" t="s">
        <v>588</v>
      </c>
      <c r="J9" s="334"/>
      <c r="K9" s="214"/>
      <c r="L9" s="214"/>
      <c r="M9" s="214"/>
      <c r="N9" s="214"/>
      <c r="O9" s="214"/>
      <c r="P9" s="214"/>
      <c r="Q9" s="214"/>
      <c r="R9" s="214"/>
      <c r="S9" s="214"/>
      <c r="T9" s="214"/>
    </row>
    <row r="10" spans="1:20" s="190" customFormat="1" ht="22.5">
      <c r="A10" s="1202"/>
      <c r="B10" s="214"/>
      <c r="C10" s="214"/>
      <c r="D10" s="214"/>
      <c r="F10" s="335" t="e">
        <f ca="1">"4."&amp;mergeValue(A10)</f>
        <v>#NAME?</v>
      </c>
      <c r="G10" s="417" t="s">
        <v>496</v>
      </c>
      <c r="H10" s="318" t="s">
        <v>458</v>
      </c>
      <c r="I10" s="196"/>
      <c r="J10" s="334"/>
      <c r="K10" s="214"/>
      <c r="L10" s="214"/>
      <c r="M10" s="214"/>
      <c r="N10" s="214"/>
      <c r="O10" s="214"/>
      <c r="P10" s="214"/>
      <c r="Q10" s="214"/>
      <c r="R10" s="214"/>
      <c r="S10" s="214"/>
      <c r="T10" s="214"/>
    </row>
    <row r="11" spans="1:20" s="190" customFormat="1" ht="18.75">
      <c r="A11" s="1202"/>
      <c r="B11" s="1202">
        <v>1</v>
      </c>
      <c r="C11" s="441"/>
      <c r="D11" s="441"/>
      <c r="F11" s="335" t="e">
        <f ca="1">"4."&amp;mergeValue(A11) &amp;"."&amp;mergeValue(B11)</f>
        <v>#NAME?</v>
      </c>
      <c r="G11" s="324" t="s">
        <v>592</v>
      </c>
      <c r="H11" s="317" t="str">
        <f>IF(region_name="","",region_name)</f>
        <v>Республика Татарстан</v>
      </c>
      <c r="I11" s="196" t="s">
        <v>499</v>
      </c>
      <c r="J11" s="334"/>
      <c r="K11" s="214"/>
      <c r="L11" s="214"/>
      <c r="M11" s="214"/>
      <c r="N11" s="214"/>
      <c r="O11" s="214"/>
      <c r="P11" s="214"/>
      <c r="Q11" s="214"/>
      <c r="R11" s="214"/>
      <c r="S11" s="214"/>
      <c r="T11" s="214"/>
    </row>
    <row r="12" spans="1:20" s="190" customFormat="1" ht="22.5">
      <c r="A12" s="1202"/>
      <c r="B12" s="1202"/>
      <c r="C12" s="1202">
        <v>1</v>
      </c>
      <c r="D12" s="441"/>
      <c r="F12" s="335" t="e">
        <f ca="1">"4."&amp;mergeValue(A12) &amp;"."&amp;mergeValue(B12)&amp;"."&amp;mergeValue(C12)</f>
        <v>#NAME?</v>
      </c>
      <c r="G12" s="341" t="s">
        <v>497</v>
      </c>
      <c r="H12" s="317" t="str">
        <f>IF(Территории!H13="","","" &amp; Территории!H13 &amp; "")</f>
        <v>Город Казань</v>
      </c>
      <c r="I12" s="196" t="s">
        <v>500</v>
      </c>
      <c r="J12" s="334"/>
      <c r="K12" s="214"/>
      <c r="L12" s="214"/>
      <c r="M12" s="214"/>
      <c r="N12" s="214"/>
      <c r="O12" s="214"/>
      <c r="P12" s="214"/>
      <c r="Q12" s="214"/>
      <c r="R12" s="214"/>
      <c r="S12" s="214"/>
      <c r="T12" s="214"/>
    </row>
    <row r="13" spans="1:20" s="190" customFormat="1" ht="56.25">
      <c r="A13" s="1202"/>
      <c r="B13" s="1202"/>
      <c r="C13" s="1202"/>
      <c r="D13" s="441">
        <v>1</v>
      </c>
      <c r="F13" s="335" t="e">
        <f ca="1">"4."&amp;mergeValue(A13) &amp;"."&amp;mergeValue(B13)&amp;"."&amp;mergeValue(C13)&amp;"."&amp;mergeValue(D13)</f>
        <v>#NAME?</v>
      </c>
      <c r="G13" s="420" t="s">
        <v>498</v>
      </c>
      <c r="H13" s="317" t="str">
        <f>IF(Территории!R14="","","" &amp; Территории!R14 &amp; "")</f>
        <v>Город Казань (92701000)</v>
      </c>
      <c r="I13" s="1107" t="s">
        <v>591</v>
      </c>
      <c r="J13" s="334"/>
      <c r="K13" s="214"/>
      <c r="L13" s="214"/>
      <c r="M13" s="214"/>
      <c r="N13" s="214"/>
      <c r="O13" s="214"/>
      <c r="P13" s="214"/>
      <c r="Q13" s="214"/>
      <c r="R13" s="214"/>
      <c r="S13" s="214"/>
      <c r="T13" s="214"/>
    </row>
    <row r="14" spans="1:20" s="326" customFormat="1" ht="3" customHeight="1">
      <c r="A14" s="327"/>
      <c r="B14" s="327"/>
      <c r="C14" s="327"/>
      <c r="D14" s="327"/>
      <c r="F14" s="325"/>
      <c r="G14" s="418"/>
      <c r="H14" s="419"/>
      <c r="I14" s="226"/>
      <c r="J14" s="327"/>
      <c r="K14" s="327"/>
      <c r="L14" s="327"/>
      <c r="M14" s="327"/>
      <c r="N14" s="327"/>
      <c r="O14" s="327"/>
      <c r="P14" s="327"/>
      <c r="Q14" s="327"/>
      <c r="R14" s="327"/>
      <c r="S14" s="327"/>
      <c r="T14" s="327"/>
    </row>
    <row r="15" spans="1:20" s="326" customFormat="1" ht="15" customHeight="1">
      <c r="A15" s="327"/>
      <c r="B15" s="327"/>
      <c r="C15" s="327"/>
      <c r="D15" s="327"/>
      <c r="F15" s="325"/>
      <c r="G15" s="1197" t="s">
        <v>593</v>
      </c>
      <c r="H15" s="1197"/>
      <c r="I15" s="226"/>
      <c r="J15" s="327"/>
      <c r="K15" s="327"/>
      <c r="L15" s="327"/>
      <c r="M15" s="327"/>
      <c r="N15" s="327"/>
      <c r="O15" s="327"/>
      <c r="P15" s="327"/>
      <c r="Q15" s="327"/>
      <c r="R15" s="327"/>
      <c r="S15" s="327"/>
      <c r="T15" s="327"/>
    </row>
  </sheetData>
  <sheetProtection algorithmName="SHA-512" hashValue="9NxKU1Ji2k/kzZj9TZsw7hNGzDKVEH2UMHAVdxHNWxRYicrig1+6zZtU0i9pkplpQmXj6aAF55uvqgMb+YZVKQ==" saltValue="qASxLsfU5XgrTR/1+wZWLw=="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2"/>
  <sheetViews>
    <sheetView showGridLines="0" topLeftCell="E4" zoomScaleNormal="100" workbookViewId="0">
      <selection activeCell="F16" sqref="F16"/>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2"/>
      <c r="N1" s="412"/>
      <c r="P1" s="412"/>
    </row>
    <row r="2" spans="1:16" hidden="1"/>
    <row r="3" spans="1:16" hidden="1"/>
    <row r="4" spans="1:16" ht="3" customHeight="1">
      <c r="C4" s="86"/>
      <c r="D4" s="37"/>
      <c r="E4" s="37"/>
      <c r="F4" s="38"/>
      <c r="G4" s="38"/>
    </row>
    <row r="5" spans="1:16" ht="22.5">
      <c r="C5" s="86"/>
      <c r="D5" s="1230" t="s">
        <v>730</v>
      </c>
      <c r="E5" s="1230"/>
      <c r="F5" s="1230"/>
      <c r="G5" s="438"/>
    </row>
    <row r="6" spans="1:16" ht="3" customHeight="1">
      <c r="C6" s="86"/>
      <c r="D6" s="37"/>
      <c r="E6" s="84"/>
      <c r="F6" s="83"/>
      <c r="G6" s="286"/>
    </row>
    <row r="7" spans="1:16">
      <c r="C7" s="86"/>
      <c r="D7" s="1214" t="s">
        <v>454</v>
      </c>
      <c r="E7" s="1214"/>
      <c r="F7" s="1214"/>
      <c r="G7" s="1281" t="s">
        <v>455</v>
      </c>
    </row>
    <row r="8" spans="1:16">
      <c r="C8" s="86"/>
      <c r="D8" s="103" t="s">
        <v>92</v>
      </c>
      <c r="E8" s="113" t="s">
        <v>457</v>
      </c>
      <c r="F8" s="113" t="s">
        <v>456</v>
      </c>
      <c r="G8" s="1281"/>
    </row>
    <row r="9" spans="1:16" ht="12" customHeight="1">
      <c r="C9" s="86"/>
      <c r="D9" s="42" t="s">
        <v>93</v>
      </c>
      <c r="E9" s="42" t="s">
        <v>49</v>
      </c>
      <c r="F9" s="42" t="s">
        <v>50</v>
      </c>
      <c r="G9" s="42" t="s">
        <v>51</v>
      </c>
    </row>
    <row r="10" spans="1:16" ht="22.5">
      <c r="A10" s="285"/>
      <c r="C10" s="86"/>
      <c r="D10" s="187">
        <v>1</v>
      </c>
      <c r="E10" s="294" t="s">
        <v>692</v>
      </c>
      <c r="F10" s="295" t="s">
        <v>458</v>
      </c>
      <c r="G10" s="196"/>
    </row>
    <row r="11" spans="1:16">
      <c r="A11" s="285"/>
      <c r="C11" s="86"/>
      <c r="D11" s="187" t="s">
        <v>295</v>
      </c>
      <c r="E11" s="287" t="s">
        <v>693</v>
      </c>
      <c r="F11" s="295" t="s">
        <v>458</v>
      </c>
      <c r="G11" s="196"/>
    </row>
    <row r="12" spans="1:16" ht="20.100000000000001" customHeight="1">
      <c r="A12" s="285"/>
      <c r="C12" s="86"/>
      <c r="D12" s="187" t="s">
        <v>8</v>
      </c>
      <c r="E12" s="289" t="s">
        <v>3403</v>
      </c>
      <c r="F12" s="1098" t="s">
        <v>3405</v>
      </c>
      <c r="G12" s="1204" t="s">
        <v>597</v>
      </c>
    </row>
    <row r="13" spans="1:16" ht="15" customHeight="1">
      <c r="A13" s="285"/>
      <c r="C13" s="86"/>
      <c r="D13" s="114"/>
      <c r="E13" s="301" t="s">
        <v>328</v>
      </c>
      <c r="F13" s="298"/>
      <c r="G13" s="1206"/>
    </row>
    <row r="14" spans="1:16">
      <c r="A14" s="285"/>
      <c r="C14" s="86"/>
      <c r="D14" s="187" t="s">
        <v>329</v>
      </c>
      <c r="E14" s="287" t="s">
        <v>694</v>
      </c>
      <c r="F14" s="295" t="s">
        <v>458</v>
      </c>
      <c r="G14" s="791"/>
    </row>
    <row r="15" spans="1:16" ht="21.95" customHeight="1">
      <c r="A15" s="285"/>
      <c r="C15" s="86"/>
      <c r="D15" s="187" t="s">
        <v>443</v>
      </c>
      <c r="E15" s="289" t="s">
        <v>3403</v>
      </c>
      <c r="F15" s="1098" t="s">
        <v>3405</v>
      </c>
      <c r="G15" s="1204" t="s">
        <v>695</v>
      </c>
    </row>
    <row r="16" spans="1:16" s="1063" customFormat="1" ht="21.95" customHeight="1">
      <c r="A16" s="97"/>
      <c r="B16" s="186"/>
      <c r="C16" s="1109" t="s">
        <v>3398</v>
      </c>
      <c r="D16" s="187" t="s">
        <v>3404</v>
      </c>
      <c r="E16" s="292" t="s">
        <v>3403</v>
      </c>
      <c r="F16" s="1092" t="s">
        <v>3406</v>
      </c>
      <c r="G16" s="1205"/>
      <c r="I16" s="831"/>
      <c r="J16" s="831"/>
    </row>
    <row r="17" spans="1:16" s="801" customFormat="1" ht="15" customHeight="1">
      <c r="A17" s="805"/>
      <c r="B17" s="186"/>
      <c r="C17" s="688"/>
      <c r="D17" s="826"/>
      <c r="E17" s="829" t="s">
        <v>328</v>
      </c>
      <c r="F17" s="792"/>
      <c r="G17" s="1206"/>
      <c r="I17" s="831"/>
      <c r="J17" s="831"/>
    </row>
    <row r="18" spans="1:16" s="801" customFormat="1">
      <c r="A18" s="805"/>
      <c r="B18" s="186"/>
      <c r="C18" s="688"/>
      <c r="D18" s="187" t="s">
        <v>733</v>
      </c>
      <c r="E18" s="784" t="s">
        <v>735</v>
      </c>
      <c r="F18" s="295" t="s">
        <v>458</v>
      </c>
      <c r="G18" s="791"/>
      <c r="I18" s="831"/>
      <c r="J18" s="831"/>
    </row>
    <row r="19" spans="1:16" s="801" customFormat="1" ht="18.75" hidden="1">
      <c r="A19" s="805"/>
      <c r="B19" s="186"/>
      <c r="C19" s="688"/>
      <c r="D19" s="787" t="s">
        <v>734</v>
      </c>
      <c r="E19" s="786"/>
      <c r="F19" s="785"/>
      <c r="G19" s="800"/>
      <c r="H19" s="788"/>
      <c r="I19" s="831"/>
      <c r="J19" s="831"/>
    </row>
    <row r="20" spans="1:16" ht="15" customHeight="1">
      <c r="A20" s="285"/>
      <c r="C20" s="86"/>
      <c r="D20" s="114"/>
      <c r="E20" s="829" t="s">
        <v>328</v>
      </c>
      <c r="F20" s="792"/>
      <c r="G20" s="793"/>
    </row>
    <row r="21" spans="1:16" ht="3" customHeight="1"/>
    <row r="22" spans="1:16">
      <c r="D22" s="790" t="s">
        <v>731</v>
      </c>
      <c r="E22" s="789" t="s">
        <v>732</v>
      </c>
      <c r="F22" s="727"/>
      <c r="G22" s="727"/>
      <c r="H22" s="727"/>
      <c r="I22" s="727"/>
      <c r="J22" s="727"/>
      <c r="K22" s="727"/>
      <c r="L22" s="727"/>
      <c r="M22" s="727"/>
      <c r="N22" s="727"/>
      <c r="O22" s="727"/>
      <c r="P22" s="727"/>
    </row>
  </sheetData>
  <sheetProtection algorithmName="SHA-512" hashValue="/+FL38rB6gv+ryKnFQ7VuyLSwrCNRmZbvJbTW9Lm7rViQofBJjPSvDvbjtIhLMWpVfHluiVM4QZJUZcSI8MZyA==" saltValue="i60DxhfKRoibjlFin53XsA==" spinCount="100000" sheet="1" objects="1" scenarios="1" formatColumns="0" formatRows="0"/>
  <dataConsolidate/>
  <mergeCells count="5">
    <mergeCell ref="G15:G17"/>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7">
      <formula1>900</formula1>
    </dataValidation>
    <dataValidation type="textLength" operator="lessThanOrEqual" allowBlank="1" showInputMessage="1" showErrorMessage="1" errorTitle="Ошибка" error="Допускается ввод не более 900 символов!" sqref="G12 E15:E16 E12 G19 G15">
      <formula1>900</formula1>
    </dataValidation>
  </dataValidations>
  <hyperlinks>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d863e140-70e8-4a91-afe2-40706b60cf7e"/>
    <hyperlink ref="F15" location="'Форма 4.7'!$F$15" tooltip="Кликните по гиперссылке, чтобы перейти по ссылке на обосновывающие документы или отредактировать её" display="https://portal.eias.ru/Portal/DownloadPage.aspx?type=12&amp;guid=d863e140-70e8-4a91-afe2-40706b60cf7e"/>
    <hyperlink ref="F16" location="'Форма 4.7'!$F$16" tooltip="Кликните по гиперссылке, чтобы перейти по ссылке на обосновывающие документы или отредактировать её" display="https://portal.eias.ru/Portal/DownloadPage.aspx?type=12&amp;guid=0ce3cef8-c645-4601-a38b-174cf71e18a1"/>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6" hidden="1" customWidth="1"/>
    <col min="2" max="4" width="3.7109375" style="1010" hidden="1" customWidth="1"/>
    <col min="5" max="5" width="3.7109375" style="811" customWidth="1"/>
    <col min="6" max="6" width="9.7109375" style="1063" customWidth="1"/>
    <col min="7" max="7" width="37.7109375" style="1063" customWidth="1"/>
    <col min="8" max="8" width="66.85546875" style="1063" customWidth="1"/>
    <col min="9" max="9" width="115.7109375" style="1063" customWidth="1"/>
    <col min="10" max="11" width="10.5703125" style="1010"/>
    <col min="12" max="12" width="11.140625" style="1010" customWidth="1"/>
    <col min="13" max="20" width="10.5703125" style="1010"/>
    <col min="21" max="16384" width="10.5703125" style="1063"/>
  </cols>
  <sheetData>
    <row r="1" spans="1:20" ht="3" customHeight="1">
      <c r="A1" s="1016" t="s">
        <v>210</v>
      </c>
    </row>
    <row r="2" spans="1:20" ht="22.5">
      <c r="F2" s="1198" t="s">
        <v>491</v>
      </c>
      <c r="G2" s="1199"/>
      <c r="H2" s="1200"/>
      <c r="I2" s="808"/>
    </row>
    <row r="3" spans="1:20" ht="3" customHeight="1"/>
    <row r="4" spans="1:20" s="1009" customFormat="1" ht="11.25">
      <c r="A4" s="1015"/>
      <c r="B4" s="1015"/>
      <c r="C4" s="1015"/>
      <c r="D4" s="1015"/>
      <c r="F4" s="1159" t="s">
        <v>454</v>
      </c>
      <c r="G4" s="1159"/>
      <c r="H4" s="1159"/>
      <c r="I4" s="1201" t="s">
        <v>455</v>
      </c>
      <c r="J4" s="1015"/>
      <c r="K4" s="1015"/>
      <c r="L4" s="1015"/>
      <c r="M4" s="1015"/>
      <c r="N4" s="1015"/>
      <c r="O4" s="1015"/>
      <c r="P4" s="1015"/>
      <c r="Q4" s="1015"/>
      <c r="R4" s="1015"/>
      <c r="S4" s="1015"/>
      <c r="T4" s="1015"/>
    </row>
    <row r="5" spans="1:20" s="1009" customFormat="1" ht="11.25" customHeight="1">
      <c r="A5" s="1015"/>
      <c r="B5" s="1015"/>
      <c r="C5" s="1015"/>
      <c r="D5" s="1015"/>
      <c r="F5" s="1105" t="s">
        <v>92</v>
      </c>
      <c r="G5" s="812" t="s">
        <v>457</v>
      </c>
      <c r="H5" s="1114" t="s">
        <v>442</v>
      </c>
      <c r="I5" s="1201"/>
      <c r="J5" s="1015"/>
      <c r="K5" s="1015"/>
      <c r="L5" s="1015"/>
      <c r="M5" s="1015"/>
      <c r="N5" s="1015"/>
      <c r="O5" s="1015"/>
      <c r="P5" s="1015"/>
      <c r="Q5" s="1015"/>
      <c r="R5" s="1015"/>
      <c r="S5" s="1015"/>
      <c r="T5" s="1015"/>
    </row>
    <row r="6" spans="1:20" s="1009" customFormat="1" ht="12" customHeight="1">
      <c r="A6" s="1015"/>
      <c r="B6" s="1015"/>
      <c r="C6" s="1015"/>
      <c r="D6" s="1015"/>
      <c r="F6" s="813" t="s">
        <v>93</v>
      </c>
      <c r="G6" s="814">
        <v>2</v>
      </c>
      <c r="H6" s="815">
        <v>3</v>
      </c>
      <c r="I6" s="610">
        <v>4</v>
      </c>
      <c r="J6" s="1015">
        <v>4</v>
      </c>
      <c r="K6" s="1015"/>
      <c r="L6" s="1015"/>
      <c r="M6" s="1015"/>
      <c r="N6" s="1015"/>
      <c r="O6" s="1015"/>
      <c r="P6" s="1015"/>
      <c r="Q6" s="1015"/>
      <c r="R6" s="1015"/>
      <c r="S6" s="1015"/>
      <c r="T6" s="1015"/>
    </row>
    <row r="7" spans="1:20" s="1009" customFormat="1" ht="18.75">
      <c r="A7" s="1015"/>
      <c r="B7" s="1015"/>
      <c r="C7" s="1015"/>
      <c r="D7" s="1015"/>
      <c r="F7" s="1031">
        <v>1</v>
      </c>
      <c r="G7" s="817" t="s">
        <v>492</v>
      </c>
      <c r="H7" s="1108" t="str">
        <f>IF(dateCh="","",dateCh)</f>
        <v>22.12.2020</v>
      </c>
      <c r="I7" s="818" t="s">
        <v>493</v>
      </c>
      <c r="J7" s="617"/>
      <c r="K7" s="1015"/>
      <c r="L7" s="1015"/>
      <c r="M7" s="1015"/>
      <c r="N7" s="1015"/>
      <c r="O7" s="1015"/>
      <c r="P7" s="1015"/>
      <c r="Q7" s="1015"/>
      <c r="R7" s="1015"/>
      <c r="S7" s="1015"/>
      <c r="T7" s="1015"/>
    </row>
    <row r="8" spans="1:20" s="1009" customFormat="1" ht="45">
      <c r="A8" s="1202">
        <v>1</v>
      </c>
      <c r="B8" s="1015"/>
      <c r="C8" s="1015"/>
      <c r="D8" s="1015"/>
      <c r="F8" s="1031" t="e">
        <f ca="1">"2." &amp;mergeValue(A8)</f>
        <v>#NAME?</v>
      </c>
      <c r="G8" s="817" t="s">
        <v>494</v>
      </c>
      <c r="H8" s="1108" t="str">
        <f>IF('Перечень тарифов'!R21="","наименование отсутствует","" &amp; 'Перечень тарифов'!R21 &amp; "")</f>
        <v>наименование отсутствует</v>
      </c>
      <c r="I8" s="818" t="s">
        <v>590</v>
      </c>
      <c r="J8" s="617"/>
      <c r="K8" s="1015"/>
      <c r="L8" s="1015"/>
      <c r="M8" s="1015"/>
      <c r="N8" s="1015"/>
      <c r="O8" s="1015"/>
      <c r="P8" s="1015"/>
      <c r="Q8" s="1015"/>
      <c r="R8" s="1015"/>
      <c r="S8" s="1015"/>
      <c r="T8" s="1015"/>
    </row>
    <row r="9" spans="1:20" s="1009" customFormat="1" ht="22.5">
      <c r="A9" s="1202"/>
      <c r="B9" s="1015"/>
      <c r="C9" s="1015"/>
      <c r="D9" s="1015"/>
      <c r="F9" s="1031" t="e">
        <f ca="1">"3." &amp;mergeValue(A9)</f>
        <v>#NAME?</v>
      </c>
      <c r="G9" s="817" t="s">
        <v>495</v>
      </c>
      <c r="H9" s="1108" t="str">
        <f>IF('Перечень тарифов'!F21="","наименование отсутствует","" &amp; 'Перечень тарифов'!F21 &amp; "")</f>
        <v>Производство тепловой энергии. Некомбинированная выработка</v>
      </c>
      <c r="I9" s="818" t="s">
        <v>588</v>
      </c>
      <c r="J9" s="617"/>
      <c r="K9" s="1015"/>
      <c r="L9" s="1015"/>
      <c r="M9" s="1015"/>
      <c r="N9" s="1015"/>
      <c r="O9" s="1015"/>
      <c r="P9" s="1015"/>
      <c r="Q9" s="1015"/>
      <c r="R9" s="1015"/>
      <c r="S9" s="1015"/>
      <c r="T9" s="1015"/>
    </row>
    <row r="10" spans="1:20" s="1009" customFormat="1" ht="22.5">
      <c r="A10" s="1202"/>
      <c r="B10" s="1015"/>
      <c r="C10" s="1015"/>
      <c r="D10" s="1015"/>
      <c r="F10" s="1031" t="e">
        <f ca="1">"4."&amp;mergeValue(A10)</f>
        <v>#NAME?</v>
      </c>
      <c r="G10" s="817" t="s">
        <v>496</v>
      </c>
      <c r="H10" s="1114" t="s">
        <v>458</v>
      </c>
      <c r="I10" s="818"/>
      <c r="J10" s="617"/>
      <c r="K10" s="1015"/>
      <c r="L10" s="1015"/>
      <c r="M10" s="1015"/>
      <c r="N10" s="1015"/>
      <c r="O10" s="1015"/>
      <c r="P10" s="1015"/>
      <c r="Q10" s="1015"/>
      <c r="R10" s="1015"/>
      <c r="S10" s="1015"/>
      <c r="T10" s="1015"/>
    </row>
    <row r="11" spans="1:20" s="1009" customFormat="1" ht="18.75">
      <c r="A11" s="1202"/>
      <c r="B11" s="1202">
        <v>1</v>
      </c>
      <c r="C11" s="1106"/>
      <c r="D11" s="1106"/>
      <c r="F11" s="1031" t="e">
        <f ca="1">"4."&amp;mergeValue(A11) &amp;"."&amp;mergeValue(B11)</f>
        <v>#NAME?</v>
      </c>
      <c r="G11" s="832" t="s">
        <v>592</v>
      </c>
      <c r="H11" s="1108" t="str">
        <f>IF(region_name="","",region_name)</f>
        <v>Республика Татарстан</v>
      </c>
      <c r="I11" s="818" t="s">
        <v>499</v>
      </c>
      <c r="J11" s="617"/>
      <c r="K11" s="1015"/>
      <c r="L11" s="1015"/>
      <c r="M11" s="1015"/>
      <c r="N11" s="1015"/>
      <c r="O11" s="1015"/>
      <c r="P11" s="1015"/>
      <c r="Q11" s="1015"/>
      <c r="R11" s="1015"/>
      <c r="S11" s="1015"/>
      <c r="T11" s="1015"/>
    </row>
    <row r="12" spans="1:20" s="1009" customFormat="1" ht="22.5">
      <c r="A12" s="1202"/>
      <c r="B12" s="1202"/>
      <c r="C12" s="1202">
        <v>1</v>
      </c>
      <c r="D12" s="1106"/>
      <c r="F12" s="1031" t="e">
        <f ca="1">"4."&amp;mergeValue(A12) &amp;"."&amp;mergeValue(B12)&amp;"."&amp;mergeValue(C12)</f>
        <v>#NAME?</v>
      </c>
      <c r="G12" s="819" t="s">
        <v>497</v>
      </c>
      <c r="H12" s="1108" t="str">
        <f>IF(Территории!H13="","","" &amp; Территории!H13 &amp; "")</f>
        <v>Город Казань</v>
      </c>
      <c r="I12" s="818" t="s">
        <v>500</v>
      </c>
      <c r="J12" s="617"/>
      <c r="K12" s="1015"/>
      <c r="L12" s="1015"/>
      <c r="M12" s="1015"/>
      <c r="N12" s="1015"/>
      <c r="O12" s="1015"/>
      <c r="P12" s="1015"/>
      <c r="Q12" s="1015"/>
      <c r="R12" s="1015"/>
      <c r="S12" s="1015"/>
      <c r="T12" s="1015"/>
    </row>
    <row r="13" spans="1:20" s="1009" customFormat="1" ht="56.25">
      <c r="A13" s="1202"/>
      <c r="B13" s="1202"/>
      <c r="C13" s="1202"/>
      <c r="D13" s="1106">
        <v>1</v>
      </c>
      <c r="F13" s="1031" t="e">
        <f ca="1">"4."&amp;mergeValue(A13) &amp;"."&amp;mergeValue(B13)&amp;"."&amp;mergeValue(C13)&amp;"."&amp;mergeValue(D13)</f>
        <v>#NAME?</v>
      </c>
      <c r="G13" s="820" t="s">
        <v>498</v>
      </c>
      <c r="H13" s="1108" t="str">
        <f>IF(Территории!R14="","","" &amp; Территории!R14 &amp; "")</f>
        <v>Город Казань (92701000)</v>
      </c>
      <c r="I13" s="1107" t="s">
        <v>591</v>
      </c>
      <c r="J13" s="617"/>
      <c r="K13" s="1015"/>
      <c r="L13" s="1015"/>
      <c r="M13" s="1015"/>
      <c r="N13" s="1015"/>
      <c r="O13" s="1015"/>
      <c r="P13" s="1015"/>
      <c r="Q13" s="1015"/>
      <c r="R13" s="1015"/>
      <c r="S13" s="1015"/>
      <c r="T13" s="1015"/>
    </row>
    <row r="14" spans="1:20" s="774" customFormat="1" ht="3" customHeight="1">
      <c r="A14" s="775"/>
      <c r="B14" s="775"/>
      <c r="C14" s="775"/>
      <c r="D14" s="775"/>
      <c r="F14" s="824"/>
      <c r="G14" s="418"/>
      <c r="H14" s="419"/>
      <c r="I14" s="985"/>
      <c r="J14" s="775"/>
      <c r="K14" s="775"/>
      <c r="L14" s="775"/>
      <c r="M14" s="775"/>
      <c r="N14" s="775"/>
      <c r="O14" s="775"/>
      <c r="P14" s="775"/>
      <c r="Q14" s="775"/>
      <c r="R14" s="775"/>
      <c r="S14" s="775"/>
      <c r="T14" s="775"/>
    </row>
    <row r="15" spans="1:20" s="774" customFormat="1" ht="15" customHeight="1">
      <c r="A15" s="775"/>
      <c r="B15" s="775"/>
      <c r="C15" s="775"/>
      <c r="D15" s="775"/>
      <c r="F15" s="824"/>
      <c r="G15" s="1197" t="s">
        <v>593</v>
      </c>
      <c r="H15" s="1197"/>
      <c r="I15" s="985"/>
      <c r="J15" s="775"/>
      <c r="K15" s="775"/>
      <c r="L15" s="775"/>
      <c r="M15" s="775"/>
      <c r="N15" s="775"/>
      <c r="O15" s="775"/>
      <c r="P15" s="775"/>
      <c r="Q15" s="775"/>
      <c r="R15" s="775"/>
      <c r="S15" s="775"/>
      <c r="T15" s="775"/>
    </row>
  </sheetData>
  <sheetProtection algorithmName="SHA-512" hashValue="BQlzudA8DiJekAsNTgT4yFxQhY+VRVxmhW7qc3NqKO/OwsN5TXH0/mzi1L8EY7GTrj63kQJ23xJt73sDTIYLBg==" saltValue="fDVcbTklIa5ardJ7AKkUdA=="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4"/>
  <sheetViews>
    <sheetView showGridLines="0" tabSelected="1" topLeftCell="G19" zoomScaleNormal="100" workbookViewId="0">
      <selection activeCell="H31" sqref="H31"/>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30" t="s">
        <v>696</v>
      </c>
      <c r="E5" s="1230"/>
      <c r="F5" s="1230"/>
      <c r="G5" s="1230"/>
      <c r="H5" s="1230"/>
      <c r="I5" s="336"/>
    </row>
    <row r="6" spans="1:9" ht="3" customHeight="1">
      <c r="C6" s="86"/>
      <c r="D6" s="37"/>
      <c r="E6" s="84"/>
      <c r="F6" s="84"/>
      <c r="G6" s="84"/>
      <c r="H6" s="83"/>
      <c r="I6" s="286"/>
    </row>
    <row r="7" spans="1:9" ht="21" customHeight="1">
      <c r="C7" s="86"/>
      <c r="D7" s="1214" t="s">
        <v>454</v>
      </c>
      <c r="E7" s="1214"/>
      <c r="F7" s="1214"/>
      <c r="G7" s="1214"/>
      <c r="H7" s="1214"/>
      <c r="I7" s="1281" t="s">
        <v>455</v>
      </c>
    </row>
    <row r="8" spans="1:9" ht="21" customHeight="1">
      <c r="C8" s="86"/>
      <c r="D8" s="103" t="s">
        <v>92</v>
      </c>
      <c r="E8" s="113" t="s">
        <v>457</v>
      </c>
      <c r="F8" s="113"/>
      <c r="G8" s="113" t="s">
        <v>442</v>
      </c>
      <c r="H8" s="113" t="s">
        <v>456</v>
      </c>
      <c r="I8" s="1281"/>
    </row>
    <row r="9" spans="1:9" ht="12" customHeight="1">
      <c r="C9" s="86"/>
      <c r="D9" s="42" t="s">
        <v>93</v>
      </c>
      <c r="E9" s="42" t="s">
        <v>49</v>
      </c>
      <c r="F9" s="42"/>
      <c r="G9" s="42" t="s">
        <v>50</v>
      </c>
      <c r="H9" s="42" t="s">
        <v>51</v>
      </c>
      <c r="I9" s="42" t="s">
        <v>68</v>
      </c>
    </row>
    <row r="10" spans="1:9">
      <c r="A10" s="285"/>
      <c r="C10" s="86"/>
      <c r="D10" s="187">
        <v>1</v>
      </c>
      <c r="E10" s="1283" t="s">
        <v>459</v>
      </c>
      <c r="F10" s="1283"/>
      <c r="G10" s="1283"/>
      <c r="H10" s="1283"/>
      <c r="I10" s="307"/>
    </row>
    <row r="11" spans="1:9" ht="20.100000000000001" customHeight="1">
      <c r="A11" s="285"/>
      <c r="C11" s="86"/>
      <c r="D11" s="187" t="s">
        <v>295</v>
      </c>
      <c r="E11" s="287" t="s">
        <v>460</v>
      </c>
      <c r="F11" s="295"/>
      <c r="G11" s="432" t="s">
        <v>3407</v>
      </c>
      <c r="H11" s="295" t="s">
        <v>458</v>
      </c>
      <c r="I11" s="196" t="s">
        <v>461</v>
      </c>
    </row>
    <row r="12" spans="1:9" ht="45">
      <c r="A12" s="285"/>
      <c r="C12" s="86"/>
      <c r="D12" s="187" t="s">
        <v>329</v>
      </c>
      <c r="E12" s="287" t="s">
        <v>462</v>
      </c>
      <c r="F12" s="295"/>
      <c r="G12" s="414" t="s">
        <v>3408</v>
      </c>
      <c r="H12" s="1092" t="s">
        <v>3421</v>
      </c>
      <c r="I12" s="415" t="s">
        <v>697</v>
      </c>
    </row>
    <row r="13" spans="1:9" ht="33.75">
      <c r="A13" s="285"/>
      <c r="B13" s="186">
        <v>3</v>
      </c>
      <c r="C13" s="86"/>
      <c r="D13" s="187">
        <v>2</v>
      </c>
      <c r="E13" s="352" t="s">
        <v>698</v>
      </c>
      <c r="F13" s="295"/>
      <c r="G13" s="295" t="s">
        <v>458</v>
      </c>
      <c r="H13" s="314" t="s">
        <v>3422</v>
      </c>
      <c r="I13" s="416" t="s">
        <v>463</v>
      </c>
    </row>
    <row r="14" spans="1:9" ht="39" customHeight="1">
      <c r="A14" s="285"/>
      <c r="C14" s="86"/>
      <c r="D14" s="187">
        <v>3</v>
      </c>
      <c r="E14" s="1282" t="s">
        <v>699</v>
      </c>
      <c r="F14" s="1282"/>
      <c r="G14" s="1282"/>
      <c r="H14" s="1282"/>
      <c r="I14" s="413"/>
    </row>
    <row r="15" spans="1:9" ht="42.95" customHeight="1">
      <c r="A15" s="285"/>
      <c r="C15" s="86"/>
      <c r="D15" s="187" t="s">
        <v>444</v>
      </c>
      <c r="E15" s="296" t="s">
        <v>3409</v>
      </c>
      <c r="F15" s="295"/>
      <c r="G15" s="295" t="s">
        <v>458</v>
      </c>
      <c r="H15" s="1092" t="s">
        <v>3422</v>
      </c>
      <c r="I15" s="1204" t="s">
        <v>700</v>
      </c>
    </row>
    <row r="16" spans="1:9" ht="15" customHeight="1">
      <c r="A16" s="285"/>
      <c r="C16" s="86"/>
      <c r="D16" s="114"/>
      <c r="E16" s="300" t="s">
        <v>328</v>
      </c>
      <c r="F16" s="301"/>
      <c r="G16" s="301"/>
      <c r="H16" s="298"/>
      <c r="I16" s="1206"/>
    </row>
    <row r="17" spans="1:12" ht="69" customHeight="1">
      <c r="A17" s="285"/>
      <c r="B17" s="186">
        <v>3</v>
      </c>
      <c r="C17" s="86"/>
      <c r="D17" s="187">
        <v>4</v>
      </c>
      <c r="E17" s="1282" t="s">
        <v>701</v>
      </c>
      <c r="F17" s="1282"/>
      <c r="G17" s="1282"/>
      <c r="H17" s="1282"/>
      <c r="I17" s="413"/>
    </row>
    <row r="18" spans="1:12" ht="109.5" customHeight="1">
      <c r="A18" s="285"/>
      <c r="C18" s="86"/>
      <c r="D18" s="187" t="s">
        <v>445</v>
      </c>
      <c r="E18" s="302" t="s">
        <v>464</v>
      </c>
      <c r="F18" s="295"/>
      <c r="G18" s="292" t="s">
        <v>3410</v>
      </c>
      <c r="H18" s="295" t="s">
        <v>458</v>
      </c>
      <c r="I18" s="1204" t="s">
        <v>481</v>
      </c>
    </row>
    <row r="19" spans="1:12" ht="15" customHeight="1">
      <c r="A19" s="285"/>
      <c r="C19" s="86"/>
      <c r="D19" s="114"/>
      <c r="E19" s="300" t="s">
        <v>328</v>
      </c>
      <c r="F19" s="301"/>
      <c r="G19" s="301"/>
      <c r="H19" s="298"/>
      <c r="I19" s="1206"/>
    </row>
    <row r="20" spans="1:12" ht="30" customHeight="1">
      <c r="A20" s="285"/>
      <c r="B20" s="186">
        <v>3</v>
      </c>
      <c r="C20" s="86"/>
      <c r="D20" s="187">
        <v>5</v>
      </c>
      <c r="E20" s="1282" t="s">
        <v>702</v>
      </c>
      <c r="F20" s="1282"/>
      <c r="G20" s="1282"/>
      <c r="H20" s="1282"/>
      <c r="I20" s="413"/>
    </row>
    <row r="21" spans="1:12" ht="26.1" customHeight="1">
      <c r="A21" s="285"/>
      <c r="C21" s="86"/>
      <c r="D21" s="187" t="s">
        <v>446</v>
      </c>
      <c r="E21" s="1284" t="s">
        <v>703</v>
      </c>
      <c r="F21" s="1284"/>
      <c r="G21" s="1284"/>
      <c r="H21" s="1284"/>
      <c r="I21" s="413"/>
    </row>
    <row r="22" spans="1:12" ht="32.1" customHeight="1">
      <c r="A22" s="285"/>
      <c r="C22" s="86"/>
      <c r="D22" s="187" t="s">
        <v>447</v>
      </c>
      <c r="E22" s="303" t="s">
        <v>465</v>
      </c>
      <c r="F22" s="295"/>
      <c r="G22" s="414" t="s">
        <v>3411</v>
      </c>
      <c r="H22" s="295" t="s">
        <v>458</v>
      </c>
      <c r="I22" s="1204" t="s">
        <v>704</v>
      </c>
    </row>
    <row r="23" spans="1:12" ht="15" customHeight="1">
      <c r="A23" s="285"/>
      <c r="C23" s="86"/>
      <c r="D23" s="114"/>
      <c r="E23" s="301" t="s">
        <v>328</v>
      </c>
      <c r="F23" s="297"/>
      <c r="G23" s="297"/>
      <c r="H23" s="298"/>
      <c r="I23" s="1206"/>
    </row>
    <row r="24" spans="1:12" ht="14.25" customHeight="1">
      <c r="A24" s="285"/>
      <c r="C24" s="86"/>
      <c r="D24" s="187" t="s">
        <v>448</v>
      </c>
      <c r="E24" s="1284" t="s">
        <v>705</v>
      </c>
      <c r="F24" s="1284"/>
      <c r="G24" s="1284"/>
      <c r="H24" s="1284"/>
      <c r="I24" s="413"/>
    </row>
    <row r="25" spans="1:12" ht="42.95" customHeight="1">
      <c r="A25" s="285"/>
      <c r="C25" s="86"/>
      <c r="D25" s="187" t="s">
        <v>449</v>
      </c>
      <c r="E25" s="303" t="s">
        <v>467</v>
      </c>
      <c r="F25" s="295"/>
      <c r="G25" s="1125" t="s">
        <v>3412</v>
      </c>
      <c r="H25" s="295" t="s">
        <v>458</v>
      </c>
      <c r="I25" s="1204" t="s">
        <v>598</v>
      </c>
    </row>
    <row r="26" spans="1:12" ht="15" customHeight="1">
      <c r="A26" s="285"/>
      <c r="C26" s="86"/>
      <c r="D26" s="114"/>
      <c r="E26" s="301" t="s">
        <v>328</v>
      </c>
      <c r="F26" s="297"/>
      <c r="G26" s="297"/>
      <c r="H26" s="298"/>
      <c r="I26" s="1206"/>
    </row>
    <row r="27" spans="1:12" ht="26.1" customHeight="1">
      <c r="A27" s="285"/>
      <c r="C27" s="86"/>
      <c r="D27" s="187" t="s">
        <v>450</v>
      </c>
      <c r="E27" s="1284" t="s">
        <v>706</v>
      </c>
      <c r="F27" s="1284"/>
      <c r="G27" s="1284"/>
      <c r="H27" s="1284"/>
      <c r="I27" s="413"/>
    </row>
    <row r="28" spans="1:12" ht="32.1" customHeight="1">
      <c r="A28" s="285"/>
      <c r="C28" s="86"/>
      <c r="D28" s="187" t="s">
        <v>451</v>
      </c>
      <c r="E28" s="303" t="s">
        <v>466</v>
      </c>
      <c r="F28" s="295"/>
      <c r="G28" s="306" t="s">
        <v>3415</v>
      </c>
      <c r="H28" s="295" t="s">
        <v>458</v>
      </c>
      <c r="I28" s="1204" t="s">
        <v>707</v>
      </c>
      <c r="K28" s="212" t="s">
        <v>3414</v>
      </c>
      <c r="L28" s="212" t="s">
        <v>3413</v>
      </c>
    </row>
    <row r="29" spans="1:12" ht="15" customHeight="1">
      <c r="A29" s="285"/>
      <c r="C29" s="86"/>
      <c r="D29" s="114"/>
      <c r="E29" s="301" t="s">
        <v>328</v>
      </c>
      <c r="F29" s="297"/>
      <c r="G29" s="297"/>
      <c r="H29" s="298"/>
      <c r="I29" s="1206"/>
    </row>
    <row r="30" spans="1:12" ht="49.5" customHeight="1">
      <c r="A30" s="285"/>
      <c r="B30" s="186">
        <v>3</v>
      </c>
      <c r="C30" s="86"/>
      <c r="D30" s="187" t="s">
        <v>69</v>
      </c>
      <c r="E30" s="1282" t="s">
        <v>709</v>
      </c>
      <c r="F30" s="1282"/>
      <c r="G30" s="1282"/>
      <c r="H30" s="1282"/>
      <c r="I30" s="413"/>
    </row>
    <row r="31" spans="1:12" ht="42.95" customHeight="1">
      <c r="A31" s="285"/>
      <c r="C31" s="86"/>
      <c r="D31" s="187" t="s">
        <v>452</v>
      </c>
      <c r="E31" s="296" t="s">
        <v>3416</v>
      </c>
      <c r="F31" s="295"/>
      <c r="G31" s="295" t="s">
        <v>458</v>
      </c>
      <c r="H31" s="1092" t="s">
        <v>3422</v>
      </c>
      <c r="I31" s="1204" t="s">
        <v>480</v>
      </c>
    </row>
    <row r="32" spans="1:12" ht="15" customHeight="1">
      <c r="A32" s="285"/>
      <c r="C32" s="86"/>
      <c r="D32" s="114"/>
      <c r="E32" s="300" t="s">
        <v>328</v>
      </c>
      <c r="F32" s="297"/>
      <c r="G32" s="297"/>
      <c r="H32" s="298"/>
      <c r="I32" s="1206"/>
    </row>
    <row r="33" spans="1:12" s="174" customFormat="1" ht="3" customHeight="1">
      <c r="A33" s="285"/>
      <c r="K33" s="290"/>
      <c r="L33" s="290"/>
    </row>
    <row r="34" spans="1:12" ht="24.75" customHeight="1">
      <c r="D34" s="299">
        <v>1</v>
      </c>
      <c r="E34" s="1197" t="s">
        <v>708</v>
      </c>
      <c r="F34" s="1197"/>
      <c r="G34" s="1197"/>
      <c r="H34" s="1197"/>
      <c r="I34" s="1197"/>
    </row>
  </sheetData>
  <sheetProtection algorithmName="SHA-512" hashValue="PmiisZptAOp9XjzYtSWrkCBhzUXA8y+G/eqtrERjx8tZUyXxli9D8lmTiJ9i9sF/HA+KqOItJD7ISZ1QdP/RZQ==" saltValue="g1H8wdP9PKBFeUIHBpqzmQ==" spinCount="100000" sheet="1" objects="1" scenarios="1" formatColumns="0" formatRows="0"/>
  <mergeCells count="18">
    <mergeCell ref="E34:I34"/>
    <mergeCell ref="E30:H30"/>
    <mergeCell ref="E21:H21"/>
    <mergeCell ref="E24:H24"/>
    <mergeCell ref="E27:H27"/>
    <mergeCell ref="I22:I23"/>
    <mergeCell ref="I25:I26"/>
    <mergeCell ref="I28:I29"/>
    <mergeCell ref="I31:I32"/>
    <mergeCell ref="I18:I19"/>
    <mergeCell ref="E20:H20"/>
    <mergeCell ref="D5:H5"/>
    <mergeCell ref="D7:H7"/>
    <mergeCell ref="I7:I8"/>
    <mergeCell ref="E10:H10"/>
    <mergeCell ref="E14:H14"/>
    <mergeCell ref="I15:I16"/>
    <mergeCell ref="E17:H17"/>
  </mergeCells>
  <dataValidations count="4">
    <dataValidation type="textLength" operator="lessThanOrEqual" allowBlank="1" showInputMessage="1" showErrorMessage="1" errorTitle="Ошибка" error="Допускается ввод не более 900 символов!" sqref="I12:I13 G22 I25 E28 E15 G18 E22 G25 E18 I31 E25 E31 I28 G12 I18 I15 E12 I2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28">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H12" location="'Форма 4.8'!$H$12" tooltip="Кликните по гиперссылке, чтобы перейти по гиперссылке или отредактировать её" display="https://portal.eias.ru/Portal/DownloadPage.aspx?type=12&amp;guid=4eb1e1de-61fb-406c-8ab8-ac0c0285f588"/>
    <hyperlink ref="H15" location="'Форма 4.8'!$H$15" tooltip="Кликните по гиперссылке, чтобы перейти по гиперссылке или отредактировать её" display="https://portal.eias.ru/Portal/DownloadPage.aspx?type=12&amp;guid=a62dc9ae-2cc4-43fa-91c9-c5cbc84b813e"/>
    <hyperlink ref="H31" location="'Форма 4.8'!$H$31" tooltip="Кликните по гиперссылке, чтобы перейти по гиперссылке или отредактировать её" display="https://portal.eias.ru/Portal/DownloadPage.aspx?type=12&amp;guid=a62dc9ae-2cc4-43fa-91c9-c5cbc84b813e"/>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85" t="s">
        <v>478</v>
      </c>
      <c r="E5" s="1285"/>
      <c r="F5" s="1285"/>
      <c r="G5" s="1285"/>
      <c r="H5" s="1285"/>
      <c r="I5" s="1285"/>
      <c r="J5" s="1285"/>
      <c r="K5" s="437"/>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87" t="s">
        <v>454</v>
      </c>
      <c r="E8" s="1287"/>
      <c r="F8" s="1287"/>
      <c r="G8" s="1287"/>
      <c r="H8" s="1287"/>
      <c r="I8" s="1287"/>
      <c r="J8" s="1287"/>
      <c r="K8" s="1287" t="s">
        <v>455</v>
      </c>
    </row>
    <row r="9" spans="1:14">
      <c r="D9" s="1287" t="s">
        <v>92</v>
      </c>
      <c r="E9" s="1287" t="s">
        <v>482</v>
      </c>
      <c r="F9" s="1287"/>
      <c r="G9" s="1287" t="s">
        <v>483</v>
      </c>
      <c r="H9" s="1287"/>
      <c r="I9" s="1287"/>
      <c r="J9" s="1287"/>
      <c r="K9" s="1287"/>
    </row>
    <row r="10" spans="1:14" ht="22.5">
      <c r="D10" s="1287"/>
      <c r="E10" s="137" t="s">
        <v>484</v>
      </c>
      <c r="F10" s="137" t="s">
        <v>400</v>
      </c>
      <c r="G10" s="137" t="s">
        <v>400</v>
      </c>
      <c r="H10" s="137" t="s">
        <v>484</v>
      </c>
      <c r="I10" s="137" t="s">
        <v>485</v>
      </c>
      <c r="J10" s="137" t="s">
        <v>456</v>
      </c>
      <c r="K10" s="1287"/>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8"/>
      <c r="F12" s="1088"/>
      <c r="G12" s="1088"/>
      <c r="H12" s="1088"/>
      <c r="I12" s="1101"/>
      <c r="J12" s="1092"/>
      <c r="K12" s="1204" t="s">
        <v>486</v>
      </c>
      <c r="M12" s="454" t="str">
        <f>IF(ISERROR(INDEX(kind_of_nameforms,MATCH(E12,kind_of_forms,0),1)),"",INDEX(kind_of_nameforms,MATCH(E12,kind_of_forms,0),1))</f>
        <v/>
      </c>
      <c r="N12" s="455"/>
    </row>
    <row r="13" spans="1:14" ht="15" customHeight="1">
      <c r="A13" s="131"/>
      <c r="B13" s="131"/>
      <c r="C13" s="131"/>
      <c r="D13" s="114"/>
      <c r="E13" s="140" t="s">
        <v>5</v>
      </c>
      <c r="F13" s="139"/>
      <c r="G13" s="139"/>
      <c r="H13" s="139"/>
      <c r="I13" s="139"/>
      <c r="J13" s="316"/>
      <c r="K13" s="1206"/>
    </row>
    <row r="14" spans="1:14" ht="3" customHeight="1">
      <c r="A14" s="131"/>
      <c r="B14" s="131"/>
      <c r="C14" s="131"/>
    </row>
    <row r="15" spans="1:14" ht="27.75" customHeight="1">
      <c r="E15" s="1286" t="s">
        <v>594</v>
      </c>
      <c r="F15" s="1286"/>
      <c r="G15" s="1286"/>
      <c r="H15" s="1286"/>
      <c r="I15" s="1286"/>
      <c r="J15" s="1286"/>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54" t="s">
        <v>314</v>
      </c>
      <c r="E7" s="1156"/>
      <c r="F7" s="439"/>
    </row>
    <row r="8" spans="3:9" ht="3" customHeight="1">
      <c r="C8" s="50"/>
      <c r="D8" s="14"/>
      <c r="E8" s="14"/>
    </row>
    <row r="9" spans="3:9" ht="15.95" customHeight="1">
      <c r="C9" s="50"/>
      <c r="D9" s="103" t="s">
        <v>92</v>
      </c>
      <c r="E9" s="427" t="s">
        <v>313</v>
      </c>
    </row>
    <row r="10" spans="3:9" ht="12" customHeight="1">
      <c r="C10" s="50"/>
      <c r="D10" s="42" t="s">
        <v>93</v>
      </c>
      <c r="E10" s="42" t="s">
        <v>49</v>
      </c>
    </row>
    <row r="11" spans="3:9" ht="11.25" hidden="1" customHeight="1">
      <c r="C11" s="50"/>
      <c r="D11" s="194">
        <v>0</v>
      </c>
      <c r="E11" s="428"/>
    </row>
    <row r="12" spans="3:9" ht="15" customHeight="1">
      <c r="C12" s="167"/>
      <c r="D12" s="123">
        <v>1</v>
      </c>
      <c r="E12" s="1075"/>
    </row>
    <row r="13" spans="3:9" ht="12" customHeight="1">
      <c r="C13" s="50"/>
      <c r="D13" s="429"/>
      <c r="E13" s="430" t="s">
        <v>177</v>
      </c>
    </row>
    <row r="14" spans="3:9" ht="3" customHeight="1"/>
    <row r="15" spans="3:9" ht="22.5" customHeight="1">
      <c r="C15" s="168"/>
      <c r="D15" s="1288" t="s">
        <v>315</v>
      </c>
      <c r="E15" s="1288"/>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1"/>
    </row>
    <row r="2" spans="3:12" hidden="1"/>
    <row r="3" spans="3:12" hidden="1"/>
    <row r="4" spans="3:12" hidden="1"/>
    <row r="5" spans="3:12" hidden="1"/>
    <row r="6" spans="3:12" ht="3" customHeight="1">
      <c r="C6" s="50"/>
      <c r="D6" s="14"/>
      <c r="E6" s="14"/>
    </row>
    <row r="7" spans="3:12" ht="22.5">
      <c r="C7" s="50"/>
      <c r="D7" s="1285" t="s">
        <v>55</v>
      </c>
      <c r="E7" s="1285"/>
      <c r="F7" s="439"/>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password="FA9C"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9" t="s">
        <v>56</v>
      </c>
      <c r="C2" s="1289"/>
      <c r="D2" s="1289"/>
      <c r="E2" s="440"/>
    </row>
    <row r="3" spans="2:5" ht="3" customHeight="1"/>
    <row r="4" spans="2:5" ht="21.75" customHeight="1" thickBot="1">
      <c r="B4" s="1126" t="s">
        <v>1</v>
      </c>
      <c r="C4" s="1126" t="s">
        <v>91</v>
      </c>
      <c r="D4" s="1126" t="s">
        <v>72</v>
      </c>
    </row>
    <row r="5" spans="2:5" ht="12" thickTop="1"/>
  </sheetData>
  <sheetProtection algorithmName="SHA-512" hashValue="AIhiMJEjNYvD5UOkVQD5mYphQx6JouJ1UFnKp7Vo6VaOobh2klo2iZmTUubx1j/bVBNUMEH0/Gf//tQNSlfW7w==" saltValue="LN/XDcvkvznwk5Ddu/Ap8A==" spinCount="100000" sheet="1" objects="1" scenarios="1" formatColumns="0" formatRows="0" autoFilter="0"/>
  <autoFilter ref="B4:D4"/>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11"/>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16">
        <v>44187.368472222224</v>
      </c>
      <c r="B2" s="12" t="s">
        <v>774</v>
      </c>
      <c r="C2" s="12" t="s">
        <v>442</v>
      </c>
    </row>
    <row r="3" spans="1:4">
      <c r="A3" s="1116">
        <v>44187.368483796294</v>
      </c>
      <c r="B3" s="12" t="s">
        <v>775</v>
      </c>
      <c r="C3" s="12" t="s">
        <v>442</v>
      </c>
    </row>
    <row r="4" spans="1:4">
      <c r="A4" s="1116">
        <v>44187.369618055556</v>
      </c>
      <c r="B4" s="12" t="s">
        <v>774</v>
      </c>
      <c r="C4" s="12" t="s">
        <v>442</v>
      </c>
    </row>
    <row r="5" spans="1:4">
      <c r="A5" s="1116">
        <v>44187.369629629633</v>
      </c>
      <c r="B5" s="12" t="s">
        <v>775</v>
      </c>
      <c r="C5" s="12" t="s">
        <v>442</v>
      </c>
    </row>
    <row r="6" spans="1:4">
      <c r="A6" s="1116">
        <v>44193.44730324074</v>
      </c>
      <c r="B6" s="12" t="s">
        <v>774</v>
      </c>
      <c r="C6" s="12" t="s">
        <v>442</v>
      </c>
    </row>
    <row r="7" spans="1:4">
      <c r="A7" s="1116">
        <v>44193.447314814817</v>
      </c>
      <c r="B7" s="12" t="s">
        <v>775</v>
      </c>
      <c r="C7" s="12" t="s">
        <v>442</v>
      </c>
    </row>
    <row r="8" spans="1:4">
      <c r="A8" s="1116">
        <v>44193.44871527778</v>
      </c>
      <c r="B8" s="12" t="s">
        <v>774</v>
      </c>
      <c r="C8" s="12" t="s">
        <v>442</v>
      </c>
    </row>
    <row r="9" spans="1:4">
      <c r="A9" s="1116">
        <v>44193.44872685185</v>
      </c>
      <c r="B9" s="12" t="s">
        <v>775</v>
      </c>
      <c r="C9" s="12" t="s">
        <v>442</v>
      </c>
    </row>
    <row r="10" spans="1:4">
      <c r="A10" s="1116">
        <v>44193.571597222224</v>
      </c>
      <c r="B10" s="12" t="s">
        <v>774</v>
      </c>
      <c r="C10" s="12" t="s">
        <v>442</v>
      </c>
    </row>
    <row r="11" spans="1:4">
      <c r="A11" s="1116">
        <v>44193.571608796294</v>
      </c>
      <c r="B11" s="12" t="s">
        <v>775</v>
      </c>
      <c r="C11" s="12" t="s">
        <v>442</v>
      </c>
    </row>
  </sheetData>
  <sheetProtection algorithmName="SHA-512" hashValue="8+kNRdp4CgAwvHq34tJQGCrnrxtymXnNBVkmDntWlxT2xmfnEcIXYD/4Lz5PwAVtPdcq38DOfwAKFbi4rxKhOQ==" saltValue="0nyqhlOkm2PaD9PAkqpgvQ==" spinCount="100000"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4">
        <v>1</v>
      </c>
      <c r="E9" s="1306"/>
      <c r="F9" s="1308"/>
      <c r="G9" s="1312" t="s">
        <v>85</v>
      </c>
      <c r="H9" s="1174"/>
      <c r="I9" s="1174">
        <v>1</v>
      </c>
      <c r="J9" s="1301"/>
      <c r="K9" s="1229" t="s">
        <v>85</v>
      </c>
      <c r="L9" s="1193"/>
      <c r="M9" s="1193" t="s">
        <v>93</v>
      </c>
      <c r="N9" s="1304"/>
      <c r="O9" s="1229" t="s">
        <v>85</v>
      </c>
      <c r="P9" s="1193"/>
      <c r="Q9" s="1193" t="s">
        <v>93</v>
      </c>
      <c r="R9" s="1305"/>
      <c r="S9" s="1229" t="s">
        <v>85</v>
      </c>
      <c r="T9" s="1089"/>
      <c r="U9" s="1089" t="s">
        <v>93</v>
      </c>
      <c r="V9" s="1115"/>
      <c r="W9" s="308"/>
    </row>
    <row r="10" spans="1:23" s="741" customFormat="1" ht="17.100000000000001" customHeight="1">
      <c r="A10" s="205"/>
      <c r="C10" s="159"/>
      <c r="D10" s="1174"/>
      <c r="E10" s="1306"/>
      <c r="F10" s="1308"/>
      <c r="G10" s="1312"/>
      <c r="H10" s="1174"/>
      <c r="I10" s="1174"/>
      <c r="J10" s="1301"/>
      <c r="K10" s="1229"/>
      <c r="L10" s="1193"/>
      <c r="M10" s="1193"/>
      <c r="N10" s="1304"/>
      <c r="O10" s="1229"/>
      <c r="P10" s="1193"/>
      <c r="Q10" s="1193"/>
      <c r="R10" s="1305"/>
      <c r="S10" s="1229"/>
      <c r="T10" s="1091"/>
      <c r="U10" s="746"/>
      <c r="V10" s="747" t="s">
        <v>716</v>
      </c>
      <c r="W10" s="748"/>
    </row>
    <row r="11" spans="1:23" s="102" customFormat="1" ht="17.100000000000001" customHeight="1">
      <c r="A11" s="205"/>
      <c r="C11" s="159"/>
      <c r="D11" s="1175"/>
      <c r="E11" s="1307"/>
      <c r="F11" s="1309"/>
      <c r="G11" s="1175"/>
      <c r="H11" s="1175"/>
      <c r="I11" s="1175"/>
      <c r="J11" s="1302"/>
      <c r="K11" s="1175"/>
      <c r="L11" s="1175"/>
      <c r="M11" s="1175"/>
      <c r="N11" s="1305"/>
      <c r="O11" s="1175"/>
      <c r="P11" s="1090"/>
      <c r="Q11" s="746"/>
      <c r="R11" s="747" t="s">
        <v>715</v>
      </c>
      <c r="S11" s="743"/>
      <c r="T11" s="743"/>
      <c r="U11" s="743"/>
      <c r="V11" s="743"/>
      <c r="W11" s="748"/>
    </row>
    <row r="12" spans="1:23" s="102" customFormat="1" ht="17.100000000000001" customHeight="1">
      <c r="A12" s="205"/>
      <c r="C12" s="159"/>
      <c r="D12" s="1175"/>
      <c r="E12" s="1307"/>
      <c r="F12" s="1309"/>
      <c r="G12" s="1175"/>
      <c r="H12" s="1175"/>
      <c r="I12" s="1175"/>
      <c r="J12" s="1302"/>
      <c r="K12" s="1175"/>
      <c r="L12" s="746"/>
      <c r="M12" s="747"/>
      <c r="N12" s="747" t="s">
        <v>412</v>
      </c>
      <c r="O12" s="747"/>
      <c r="P12" s="747"/>
      <c r="Q12" s="747"/>
      <c r="R12" s="747"/>
      <c r="S12" s="743"/>
      <c r="T12" s="743"/>
      <c r="U12" s="743"/>
      <c r="V12" s="743"/>
      <c r="W12" s="748"/>
    </row>
    <row r="13" spans="1:23" s="102" customFormat="1" ht="17.25" customHeight="1">
      <c r="A13" s="205"/>
      <c r="C13" s="159"/>
      <c r="D13" s="1175"/>
      <c r="E13" s="1307"/>
      <c r="F13" s="1309"/>
      <c r="G13" s="1175"/>
      <c r="H13" s="746"/>
      <c r="I13" s="747"/>
      <c r="J13" s="747"/>
      <c r="K13" s="747"/>
      <c r="L13" s="747"/>
      <c r="M13" s="747"/>
      <c r="N13" s="747"/>
      <c r="O13" s="747"/>
      <c r="P13" s="747"/>
      <c r="Q13" s="747"/>
      <c r="R13" s="747"/>
      <c r="S13" s="743"/>
      <c r="T13" s="743"/>
      <c r="U13" s="743"/>
      <c r="V13" s="743"/>
      <c r="W13" s="748"/>
    </row>
    <row r="14" spans="1:23" ht="17.100000000000001" customHeight="1">
      <c r="A14" s="206"/>
    </row>
    <row r="15" spans="1:23" ht="16.5" customHeight="1">
      <c r="A15" s="205"/>
      <c r="B15" s="102"/>
      <c r="C15" s="159"/>
      <c r="D15" s="1300"/>
      <c r="E15" s="1310"/>
      <c r="F15" s="1311"/>
      <c r="G15" s="1313"/>
      <c r="H15" s="1174"/>
      <c r="I15" s="1174">
        <v>1</v>
      </c>
      <c r="J15" s="1301"/>
      <c r="K15" s="1229" t="s">
        <v>85</v>
      </c>
      <c r="L15" s="1193"/>
      <c r="M15" s="1193" t="s">
        <v>93</v>
      </c>
      <c r="N15" s="1304"/>
      <c r="O15" s="1229" t="s">
        <v>85</v>
      </c>
      <c r="P15" s="1193"/>
      <c r="Q15" s="1193" t="s">
        <v>93</v>
      </c>
      <c r="R15" s="1305"/>
      <c r="S15" s="1229" t="s">
        <v>85</v>
      </c>
      <c r="T15" s="1089"/>
      <c r="U15" s="1089" t="s">
        <v>93</v>
      </c>
      <c r="V15" s="1115"/>
      <c r="W15" s="308"/>
    </row>
    <row r="16" spans="1:23" s="744" customFormat="1" ht="16.5" customHeight="1">
      <c r="A16" s="750"/>
      <c r="B16" s="745"/>
      <c r="C16" s="749"/>
      <c r="D16" s="1300"/>
      <c r="E16" s="1310"/>
      <c r="F16" s="1311"/>
      <c r="G16" s="1313"/>
      <c r="H16" s="1174"/>
      <c r="I16" s="1174"/>
      <c r="J16" s="1301"/>
      <c r="K16" s="1229"/>
      <c r="L16" s="1193"/>
      <c r="M16" s="1193"/>
      <c r="N16" s="1304"/>
      <c r="O16" s="1229"/>
      <c r="P16" s="1193"/>
      <c r="Q16" s="1193"/>
      <c r="R16" s="1305"/>
      <c r="S16" s="1229"/>
      <c r="T16" s="1091"/>
      <c r="U16" s="746"/>
      <c r="V16" s="747" t="s">
        <v>716</v>
      </c>
      <c r="W16" s="748"/>
    </row>
    <row r="17" spans="1:36" ht="17.100000000000001" customHeight="1">
      <c r="A17" s="205"/>
      <c r="B17" s="102"/>
      <c r="C17" s="159"/>
      <c r="D17" s="1300"/>
      <c r="E17" s="1310"/>
      <c r="F17" s="1311"/>
      <c r="G17" s="1313"/>
      <c r="H17" s="1174"/>
      <c r="I17" s="1174"/>
      <c r="J17" s="1302"/>
      <c r="K17" s="1229"/>
      <c r="L17" s="1193"/>
      <c r="M17" s="1193"/>
      <c r="N17" s="1305"/>
      <c r="O17" s="1229"/>
      <c r="P17" s="1090"/>
      <c r="Q17" s="746"/>
      <c r="R17" s="747" t="s">
        <v>715</v>
      </c>
      <c r="S17" s="743"/>
      <c r="T17" s="743"/>
      <c r="U17" s="743"/>
      <c r="V17" s="743"/>
      <c r="W17" s="748"/>
    </row>
    <row r="18" spans="1:36" ht="17.100000000000001" customHeight="1">
      <c r="A18" s="205"/>
      <c r="B18" s="102"/>
      <c r="C18" s="159"/>
      <c r="D18" s="1300"/>
      <c r="E18" s="1310"/>
      <c r="F18" s="1311"/>
      <c r="G18" s="1313"/>
      <c r="H18" s="1174"/>
      <c r="I18" s="1174"/>
      <c r="J18" s="1302"/>
      <c r="K18" s="1229"/>
      <c r="L18" s="746"/>
      <c r="M18" s="747"/>
      <c r="N18" s="747" t="s">
        <v>412</v>
      </c>
      <c r="O18" s="747"/>
      <c r="P18" s="747"/>
      <c r="Q18" s="747"/>
      <c r="R18" s="747"/>
      <c r="S18" s="743"/>
      <c r="T18" s="743"/>
      <c r="U18" s="743"/>
      <c r="V18" s="743"/>
      <c r="W18" s="748"/>
    </row>
    <row r="19" spans="1:36" ht="17.100000000000001" customHeight="1">
      <c r="A19" s="205"/>
      <c r="B19" s="102"/>
      <c r="C19" s="159"/>
      <c r="D19" s="1300"/>
      <c r="E19" s="1310"/>
      <c r="F19" s="1311"/>
      <c r="G19" s="1313"/>
      <c r="H19" s="746"/>
      <c r="I19" s="747"/>
      <c r="J19" s="747"/>
      <c r="K19" s="747"/>
      <c r="L19" s="747"/>
      <c r="M19" s="747"/>
      <c r="N19" s="747"/>
      <c r="O19" s="747"/>
      <c r="P19" s="747"/>
      <c r="Q19" s="747"/>
      <c r="R19" s="747"/>
      <c r="S19" s="743"/>
      <c r="T19" s="743"/>
      <c r="U19" s="743"/>
      <c r="V19" s="743"/>
      <c r="W19" s="748"/>
    </row>
    <row r="20" spans="1:36" ht="17.100000000000001" customHeight="1">
      <c r="A20" s="206"/>
    </row>
    <row r="21" spans="1:36" s="35" customFormat="1" ht="17.100000000000001" customHeight="1">
      <c r="A21" s="35" t="s">
        <v>13</v>
      </c>
      <c r="C21" s="35" t="s">
        <v>93</v>
      </c>
    </row>
    <row r="27" spans="1:36" ht="17.100000000000001" customHeight="1">
      <c r="O27" s="1303" t="s">
        <v>298</v>
      </c>
      <c r="P27" s="1303"/>
      <c r="Q27" s="1303"/>
      <c r="R27" s="1257" t="s">
        <v>270</v>
      </c>
      <c r="S27" s="1257"/>
      <c r="T27" s="1257"/>
      <c r="U27" s="1214" t="s">
        <v>341</v>
      </c>
      <c r="W27" s="1314"/>
    </row>
    <row r="28" spans="1:36" ht="17.100000000000001" customHeight="1">
      <c r="O28" s="1258" t="s">
        <v>605</v>
      </c>
      <c r="P28" s="1258" t="s">
        <v>271</v>
      </c>
      <c r="Q28" s="1258"/>
      <c r="R28" s="1257"/>
      <c r="S28" s="1257"/>
      <c r="T28" s="1257"/>
      <c r="U28" s="1214"/>
      <c r="W28" s="1314"/>
    </row>
    <row r="29" spans="1:36" ht="37.5" customHeight="1">
      <c r="O29" s="1258"/>
      <c r="P29" s="104" t="s">
        <v>606</v>
      </c>
      <c r="Q29" s="104" t="s">
        <v>6</v>
      </c>
      <c r="R29" s="105" t="s">
        <v>274</v>
      </c>
      <c r="S29" s="1259" t="s">
        <v>273</v>
      </c>
      <c r="T29" s="1259"/>
      <c r="U29" s="1214"/>
      <c r="W29" s="1314"/>
    </row>
    <row r="30" spans="1:36" ht="17.100000000000001" customHeight="1">
      <c r="G30" s="157"/>
      <c r="H30" s="157"/>
      <c r="I30" s="157"/>
      <c r="J30" s="157"/>
      <c r="K30" s="157"/>
      <c r="L30" s="122"/>
      <c r="M30" s="433" t="s">
        <v>183</v>
      </c>
      <c r="N30" s="434"/>
      <c r="O30" s="1315"/>
      <c r="P30" s="1315"/>
      <c r="Q30" s="1315"/>
      <c r="R30" s="1315"/>
      <c r="S30" s="1315"/>
      <c r="T30" s="1315"/>
      <c r="U30" s="1315"/>
      <c r="V30" s="122"/>
      <c r="W30" s="122"/>
      <c r="X30" s="204"/>
      <c r="Y30" s="204"/>
      <c r="Z30" s="204"/>
      <c r="AA30" s="204"/>
      <c r="AB30" s="204"/>
      <c r="AC30" s="204"/>
      <c r="AD30" s="204"/>
      <c r="AE30" s="204"/>
      <c r="AF30" s="204"/>
      <c r="AG30" s="204"/>
      <c r="AH30" s="204"/>
      <c r="AI30" s="204"/>
      <c r="AJ30" s="204"/>
    </row>
    <row r="31" spans="1:36" s="525" customFormat="1" ht="22.5">
      <c r="A31" s="1233">
        <v>1</v>
      </c>
      <c r="B31" s="849"/>
      <c r="C31" s="849"/>
      <c r="D31" s="849"/>
      <c r="E31" s="850"/>
      <c r="F31" s="851"/>
      <c r="G31" s="851"/>
      <c r="H31" s="851"/>
      <c r="I31" s="852"/>
      <c r="J31" s="847"/>
      <c r="K31" s="854"/>
      <c r="L31" s="595" t="e">
        <f ca="1">mergeValue(A31)</f>
        <v>#NAME?</v>
      </c>
      <c r="M31" s="643" t="s">
        <v>20</v>
      </c>
      <c r="N31" s="648"/>
      <c r="O31" s="1296"/>
      <c r="P31" s="1297"/>
      <c r="Q31" s="1297"/>
      <c r="R31" s="1297"/>
      <c r="S31" s="1297"/>
      <c r="T31" s="1297"/>
      <c r="U31" s="1297"/>
      <c r="V31" s="1298"/>
      <c r="W31" s="632" t="s">
        <v>476</v>
      </c>
      <c r="X31" s="587"/>
      <c r="Y31" s="591"/>
      <c r="Z31" s="591" t="str">
        <f t="shared" ref="Z31:Z44" si="0">IF(M31="","",M31 )</f>
        <v>Наименование тарифа</v>
      </c>
      <c r="AA31" s="591"/>
      <c r="AB31" s="591"/>
      <c r="AC31" s="591"/>
      <c r="AD31" s="587"/>
      <c r="AE31" s="587"/>
      <c r="AF31" s="587"/>
      <c r="AG31" s="587"/>
      <c r="AH31" s="587"/>
      <c r="AI31" s="587"/>
      <c r="AJ31" s="587"/>
    </row>
    <row r="32" spans="1:36" s="525" customFormat="1" ht="22.5">
      <c r="A32" s="1233"/>
      <c r="B32" s="1233">
        <v>1</v>
      </c>
      <c r="C32" s="849"/>
      <c r="D32" s="849"/>
      <c r="E32" s="851"/>
      <c r="F32" s="851"/>
      <c r="G32" s="851"/>
      <c r="H32" s="851"/>
      <c r="I32" s="846"/>
      <c r="J32" s="845"/>
      <c r="K32" s="848"/>
      <c r="L32" s="595" t="e">
        <f ca="1">mergeValue(A32) &amp;"."&amp; mergeValue(B32)</f>
        <v>#NAME?</v>
      </c>
      <c r="M32" s="548" t="s">
        <v>16</v>
      </c>
      <c r="N32" s="648"/>
      <c r="O32" s="1296"/>
      <c r="P32" s="1297"/>
      <c r="Q32" s="1297"/>
      <c r="R32" s="1297"/>
      <c r="S32" s="1297"/>
      <c r="T32" s="1297"/>
      <c r="U32" s="1297"/>
      <c r="V32" s="1298"/>
      <c r="W32" s="632" t="s">
        <v>477</v>
      </c>
      <c r="X32" s="587"/>
      <c r="Y32" s="591"/>
      <c r="Z32" s="591" t="str">
        <f t="shared" si="0"/>
        <v>Территория действия тарифа</v>
      </c>
      <c r="AA32" s="591"/>
      <c r="AB32" s="591"/>
      <c r="AC32" s="591"/>
      <c r="AD32" s="587"/>
      <c r="AE32" s="587"/>
      <c r="AF32" s="587"/>
      <c r="AG32" s="587"/>
      <c r="AH32" s="587"/>
      <c r="AI32" s="587"/>
      <c r="AJ32" s="587"/>
    </row>
    <row r="33" spans="1:36" s="525" customFormat="1" ht="22.5">
      <c r="A33" s="1233"/>
      <c r="B33" s="1233"/>
      <c r="C33" s="1233">
        <v>1</v>
      </c>
      <c r="D33" s="849"/>
      <c r="E33" s="851"/>
      <c r="F33" s="851"/>
      <c r="G33" s="851"/>
      <c r="H33" s="851"/>
      <c r="I33" s="853"/>
      <c r="J33" s="845"/>
      <c r="K33" s="848"/>
      <c r="L33" s="595" t="e">
        <f ca="1">mergeValue(A33) &amp;"."&amp; mergeValue(B33)&amp;"."&amp; mergeValue(C33)</f>
        <v>#NAME?</v>
      </c>
      <c r="M33" s="549" t="s">
        <v>7</v>
      </c>
      <c r="N33" s="648"/>
      <c r="O33" s="1296"/>
      <c r="P33" s="1297"/>
      <c r="Q33" s="1297"/>
      <c r="R33" s="1297"/>
      <c r="S33" s="1297"/>
      <c r="T33" s="1297"/>
      <c r="U33" s="1297"/>
      <c r="V33" s="1298"/>
      <c r="W33" s="632" t="s">
        <v>633</v>
      </c>
      <c r="X33" s="587"/>
      <c r="Y33" s="591"/>
      <c r="Z33" s="591" t="str">
        <f t="shared" si="0"/>
        <v xml:space="preserve">Наименование системы теплоснабжения </v>
      </c>
      <c r="AA33" s="591"/>
      <c r="AB33" s="591"/>
      <c r="AC33" s="591"/>
      <c r="AD33" s="587"/>
      <c r="AE33" s="587"/>
      <c r="AF33" s="587"/>
      <c r="AG33" s="587"/>
      <c r="AH33" s="587"/>
      <c r="AI33" s="587"/>
      <c r="AJ33" s="587"/>
    </row>
    <row r="34" spans="1:36" s="525" customFormat="1" ht="22.5">
      <c r="A34" s="1233"/>
      <c r="B34" s="1233"/>
      <c r="C34" s="1233"/>
      <c r="D34" s="1233">
        <v>1</v>
      </c>
      <c r="E34" s="851"/>
      <c r="F34" s="851"/>
      <c r="G34" s="851"/>
      <c r="H34" s="851"/>
      <c r="I34" s="853"/>
      <c r="J34" s="845"/>
      <c r="K34" s="848"/>
      <c r="L34" s="595" t="e">
        <f ca="1">mergeValue(A34) &amp;"."&amp; mergeValue(B34)&amp;"."&amp; mergeValue(C34)&amp;"."&amp; mergeValue(D34)</f>
        <v>#NAME?</v>
      </c>
      <c r="M34" s="550" t="s">
        <v>22</v>
      </c>
      <c r="N34" s="648"/>
      <c r="O34" s="1296"/>
      <c r="P34" s="1297"/>
      <c r="Q34" s="1297"/>
      <c r="R34" s="1297"/>
      <c r="S34" s="1297"/>
      <c r="T34" s="1297"/>
      <c r="U34" s="1297"/>
      <c r="V34" s="1298"/>
      <c r="W34" s="632" t="s">
        <v>634</v>
      </c>
      <c r="X34" s="587"/>
      <c r="Y34" s="591"/>
      <c r="Z34" s="591" t="str">
        <f t="shared" si="0"/>
        <v xml:space="preserve">Источник тепловой энергии  </v>
      </c>
      <c r="AA34" s="591"/>
      <c r="AB34" s="591"/>
      <c r="AC34" s="591"/>
      <c r="AD34" s="587"/>
      <c r="AE34" s="587"/>
      <c r="AF34" s="587"/>
      <c r="AG34" s="587"/>
      <c r="AH34" s="587"/>
      <c r="AI34" s="587"/>
      <c r="AJ34" s="587"/>
    </row>
    <row r="35" spans="1:36" s="525" customFormat="1" ht="101.25">
      <c r="A35" s="1233"/>
      <c r="B35" s="1233"/>
      <c r="C35" s="1233"/>
      <c r="D35" s="1233"/>
      <c r="E35" s="1233">
        <v>1</v>
      </c>
      <c r="F35" s="851"/>
      <c r="G35" s="851"/>
      <c r="H35" s="849">
        <v>1</v>
      </c>
      <c r="I35" s="1233">
        <v>1</v>
      </c>
      <c r="J35" s="851"/>
      <c r="K35" s="856"/>
      <c r="L35" s="595" t="e">
        <f ca="1">mergeValue(A35) &amp;"."&amp; mergeValue(B35)&amp;"."&amp; mergeValue(C35)&amp;"."&amp; mergeValue(D35)&amp;"."&amp; mergeValue(E35)</f>
        <v>#NAME?</v>
      </c>
      <c r="M35" s="556" t="s">
        <v>9</v>
      </c>
      <c r="N35" s="648"/>
      <c r="O35" s="1236"/>
      <c r="P35" s="1237"/>
      <c r="Q35" s="1237"/>
      <c r="R35" s="1237"/>
      <c r="S35" s="1237"/>
      <c r="T35" s="1237"/>
      <c r="U35" s="1237"/>
      <c r="V35" s="1238"/>
      <c r="W35" s="632" t="s">
        <v>638</v>
      </c>
      <c r="X35" s="587"/>
      <c r="Y35" s="591"/>
      <c r="Z35" s="591" t="str">
        <f t="shared" si="0"/>
        <v>Схема подключения теплопотребляющей установки к коллектору источника тепловой энергии</v>
      </c>
      <c r="AA35" s="591"/>
      <c r="AB35" s="591"/>
      <c r="AC35" s="591"/>
      <c r="AD35" s="587"/>
      <c r="AE35" s="587"/>
      <c r="AF35" s="587"/>
      <c r="AG35" s="587"/>
      <c r="AH35" s="587"/>
      <c r="AI35" s="587"/>
      <c r="AJ35" s="587"/>
    </row>
    <row r="36" spans="1:36" s="525" customFormat="1" ht="90">
      <c r="A36" s="1233"/>
      <c r="B36" s="1233"/>
      <c r="C36" s="1233"/>
      <c r="D36" s="1233"/>
      <c r="E36" s="1233"/>
      <c r="F36" s="1233">
        <v>1</v>
      </c>
      <c r="G36" s="849"/>
      <c r="H36" s="849"/>
      <c r="I36" s="1233"/>
      <c r="J36" s="1233">
        <v>1</v>
      </c>
      <c r="K36" s="857"/>
      <c r="L36" s="595" t="e">
        <f ca="1">mergeValue(A36) &amp;"."&amp; mergeValue(B36)&amp;"."&amp; mergeValue(C36)&amp;"."&amp; mergeValue(D36)&amp;"."&amp; mergeValue(E36)&amp;"."&amp; mergeValue(F36)</f>
        <v>#NAME?</v>
      </c>
      <c r="M36" s="557" t="s">
        <v>10</v>
      </c>
      <c r="N36" s="648"/>
      <c r="O36" s="1236"/>
      <c r="P36" s="1237"/>
      <c r="Q36" s="1237"/>
      <c r="R36" s="1237"/>
      <c r="S36" s="1237"/>
      <c r="T36" s="1237"/>
      <c r="U36" s="1237"/>
      <c r="V36" s="1238"/>
      <c r="W36" s="632" t="s">
        <v>636</v>
      </c>
      <c r="X36" s="587"/>
      <c r="Y36" s="591"/>
      <c r="Z36" s="591" t="str">
        <f t="shared" si="0"/>
        <v>Группа потребителей</v>
      </c>
      <c r="AA36" s="591"/>
      <c r="AB36" s="591"/>
      <c r="AC36" s="591"/>
      <c r="AD36" s="587"/>
      <c r="AE36" s="587"/>
      <c r="AF36" s="587"/>
      <c r="AG36" s="587"/>
      <c r="AH36" s="587"/>
      <c r="AI36" s="587"/>
      <c r="AJ36" s="587"/>
    </row>
    <row r="37" spans="1:36" s="525" customFormat="1" ht="195.75" customHeight="1">
      <c r="A37" s="1233"/>
      <c r="B37" s="1233"/>
      <c r="C37" s="1233"/>
      <c r="D37" s="1233"/>
      <c r="E37" s="1233"/>
      <c r="F37" s="1233"/>
      <c r="G37" s="849">
        <v>1</v>
      </c>
      <c r="H37" s="849"/>
      <c r="I37" s="1233"/>
      <c r="J37" s="1233"/>
      <c r="K37" s="857">
        <v>1</v>
      </c>
      <c r="L37" s="595" t="e">
        <f ca="1">mergeValue(A37) &amp;"."&amp; mergeValue(B37)&amp;"."&amp; mergeValue(C37)&amp;"."&amp; mergeValue(D37)&amp;"."&amp; mergeValue(E37)&amp;"."&amp; mergeValue(F37)&amp;"."&amp; mergeValue(G37)</f>
        <v>#NAME?</v>
      </c>
      <c r="M37" s="1071"/>
      <c r="N37" s="648"/>
      <c r="O37" s="564"/>
      <c r="P37" s="564"/>
      <c r="Q37" s="1095"/>
      <c r="R37" s="1228"/>
      <c r="S37" s="1229" t="s">
        <v>84</v>
      </c>
      <c r="T37" s="1228"/>
      <c r="U37" s="1229" t="s">
        <v>84</v>
      </c>
      <c r="V37" s="564"/>
      <c r="W37" s="1203" t="s">
        <v>655</v>
      </c>
      <c r="X37" s="587" t="e">
        <f ca="1">strCheckDate(O38:V38)</f>
        <v>#NAME?</v>
      </c>
      <c r="Y37" s="591"/>
      <c r="Z37" s="591" t="str">
        <f t="shared" si="0"/>
        <v/>
      </c>
      <c r="AA37" s="591"/>
      <c r="AB37" s="591"/>
      <c r="AC37" s="591"/>
      <c r="AD37" s="587"/>
      <c r="AE37" s="587"/>
      <c r="AF37" s="587"/>
      <c r="AG37" s="587"/>
      <c r="AH37" s="587"/>
      <c r="AI37" s="587"/>
      <c r="AJ37" s="587"/>
    </row>
    <row r="38" spans="1:36" s="525" customFormat="1" ht="14.25" hidden="1" customHeight="1">
      <c r="A38" s="1233"/>
      <c r="B38" s="1233"/>
      <c r="C38" s="1233"/>
      <c r="D38" s="1233"/>
      <c r="E38" s="1233"/>
      <c r="F38" s="1233"/>
      <c r="G38" s="849"/>
      <c r="H38" s="849"/>
      <c r="I38" s="1233"/>
      <c r="J38" s="1233"/>
      <c r="K38" s="857"/>
      <c r="L38" s="602"/>
      <c r="M38" s="648"/>
      <c r="N38" s="648"/>
      <c r="O38" s="564"/>
      <c r="P38" s="564"/>
      <c r="Q38" s="586" t="str">
        <f>R37 &amp; "-" &amp; T37</f>
        <v>-</v>
      </c>
      <c r="R38" s="1228"/>
      <c r="S38" s="1229"/>
      <c r="T38" s="1228"/>
      <c r="U38" s="1229"/>
      <c r="V38" s="564"/>
      <c r="W38" s="1203"/>
      <c r="X38" s="587"/>
      <c r="Y38" s="591"/>
      <c r="Z38" s="591" t="str">
        <f t="shared" si="0"/>
        <v/>
      </c>
      <c r="AA38" s="591"/>
      <c r="AB38" s="591"/>
      <c r="AC38" s="591"/>
      <c r="AD38" s="587"/>
      <c r="AE38" s="587"/>
      <c r="AF38" s="587"/>
      <c r="AG38" s="587"/>
      <c r="AH38" s="587"/>
      <c r="AI38" s="587"/>
      <c r="AJ38" s="587"/>
    </row>
    <row r="39" spans="1:36" s="525" customFormat="1" ht="15" customHeight="1">
      <c r="A39" s="1233"/>
      <c r="B39" s="1233"/>
      <c r="C39" s="1233"/>
      <c r="D39" s="1233"/>
      <c r="E39" s="1233"/>
      <c r="F39" s="1233"/>
      <c r="G39" s="851"/>
      <c r="H39" s="849"/>
      <c r="I39" s="1233"/>
      <c r="J39" s="1233"/>
      <c r="K39" s="856"/>
      <c r="L39" s="540"/>
      <c r="M39" s="559" t="s">
        <v>25</v>
      </c>
      <c r="N39" s="566"/>
      <c r="O39" s="566"/>
      <c r="P39" s="566"/>
      <c r="Q39" s="566"/>
      <c r="R39" s="566"/>
      <c r="S39" s="566"/>
      <c r="T39" s="566"/>
      <c r="U39" s="566"/>
      <c r="V39" s="562"/>
      <c r="W39" s="1203"/>
      <c r="X39" s="587"/>
      <c r="Y39" s="591"/>
      <c r="Z39" s="591" t="str">
        <f t="shared" si="0"/>
        <v>Добавить вид теплоносителя (параметры теплоносителя)</v>
      </c>
      <c r="AA39" s="591"/>
      <c r="AB39" s="591"/>
      <c r="AC39" s="591"/>
      <c r="AD39" s="587"/>
      <c r="AE39" s="587"/>
      <c r="AF39" s="587"/>
      <c r="AG39" s="587"/>
      <c r="AH39" s="587"/>
      <c r="AI39" s="587"/>
      <c r="AJ39" s="587"/>
    </row>
    <row r="40" spans="1:36" s="525" customFormat="1" ht="15" customHeight="1">
      <c r="A40" s="1233"/>
      <c r="B40" s="1233"/>
      <c r="C40" s="1233"/>
      <c r="D40" s="1233"/>
      <c r="E40" s="1233"/>
      <c r="F40" s="851"/>
      <c r="G40" s="851"/>
      <c r="H40" s="849"/>
      <c r="I40" s="1233"/>
      <c r="J40" s="851"/>
      <c r="K40" s="856"/>
      <c r="L40" s="540"/>
      <c r="M40" s="558" t="s">
        <v>11</v>
      </c>
      <c r="N40" s="566"/>
      <c r="O40" s="566"/>
      <c r="P40" s="566"/>
      <c r="Q40" s="566"/>
      <c r="R40" s="566"/>
      <c r="S40" s="566"/>
      <c r="T40" s="566"/>
      <c r="U40" s="565"/>
      <c r="V40" s="566"/>
      <c r="W40" s="667"/>
      <c r="X40" s="587"/>
      <c r="Y40" s="591"/>
      <c r="Z40" s="591" t="str">
        <f t="shared" si="0"/>
        <v>Добавить группу потребителей</v>
      </c>
      <c r="AA40" s="591"/>
      <c r="AB40" s="591"/>
      <c r="AC40" s="591"/>
      <c r="AD40" s="587"/>
      <c r="AE40" s="587"/>
      <c r="AF40" s="587"/>
      <c r="AG40" s="587"/>
      <c r="AH40" s="587"/>
      <c r="AI40" s="587"/>
      <c r="AJ40" s="587"/>
    </row>
    <row r="41" spans="1:36" s="525" customFormat="1" ht="15" customHeight="1">
      <c r="A41" s="1233"/>
      <c r="B41" s="1233"/>
      <c r="C41" s="1233"/>
      <c r="D41" s="1233"/>
      <c r="E41" s="855"/>
      <c r="F41" s="851"/>
      <c r="G41" s="851"/>
      <c r="H41" s="851"/>
      <c r="I41" s="847"/>
      <c r="J41" s="844"/>
      <c r="K41" s="854"/>
      <c r="L41" s="540"/>
      <c r="M41" s="553" t="s">
        <v>12</v>
      </c>
      <c r="N41" s="566"/>
      <c r="O41" s="566"/>
      <c r="P41" s="566"/>
      <c r="Q41" s="566"/>
      <c r="R41" s="566"/>
      <c r="S41" s="566"/>
      <c r="T41" s="566"/>
      <c r="U41" s="565"/>
      <c r="V41" s="566"/>
      <c r="W41" s="667"/>
      <c r="X41" s="587"/>
      <c r="Y41" s="591"/>
      <c r="Z41" s="591" t="str">
        <f t="shared" si="0"/>
        <v>Добавить схему подключения</v>
      </c>
      <c r="AA41" s="591"/>
      <c r="AB41" s="591"/>
      <c r="AC41" s="591"/>
      <c r="AD41" s="587"/>
      <c r="AE41" s="587"/>
      <c r="AF41" s="587"/>
      <c r="AG41" s="587"/>
      <c r="AH41" s="587"/>
      <c r="AI41" s="587"/>
      <c r="AJ41" s="587"/>
    </row>
    <row r="42" spans="1:36" s="525" customFormat="1" ht="15" customHeight="1">
      <c r="A42" s="1233"/>
      <c r="B42" s="1233"/>
      <c r="C42" s="1233"/>
      <c r="D42" s="855"/>
      <c r="E42" s="855"/>
      <c r="F42" s="851"/>
      <c r="G42" s="851"/>
      <c r="H42" s="851"/>
      <c r="I42" s="847"/>
      <c r="J42" s="844"/>
      <c r="K42" s="854"/>
      <c r="L42" s="540"/>
      <c r="M42" s="552" t="s">
        <v>17</v>
      </c>
      <c r="N42" s="566"/>
      <c r="O42" s="566"/>
      <c r="P42" s="566"/>
      <c r="Q42" s="566"/>
      <c r="R42" s="566"/>
      <c r="S42" s="566"/>
      <c r="T42" s="566"/>
      <c r="U42" s="565"/>
      <c r="V42" s="566"/>
      <c r="W42" s="667"/>
      <c r="X42" s="587"/>
      <c r="Y42" s="591"/>
      <c r="Z42" s="591" t="str">
        <f t="shared" si="0"/>
        <v>Добавить источник тепловой энергии</v>
      </c>
      <c r="AA42" s="591"/>
      <c r="AB42" s="591"/>
      <c r="AC42" s="591"/>
      <c r="AD42" s="587"/>
      <c r="AE42" s="587"/>
      <c r="AF42" s="587"/>
      <c r="AG42" s="587"/>
      <c r="AH42" s="587"/>
      <c r="AI42" s="587"/>
      <c r="AJ42" s="587"/>
    </row>
    <row r="43" spans="1:36" s="525" customFormat="1" ht="15" customHeight="1">
      <c r="A43" s="1233"/>
      <c r="B43" s="1233"/>
      <c r="C43" s="855"/>
      <c r="D43" s="855"/>
      <c r="E43" s="855"/>
      <c r="F43" s="855"/>
      <c r="G43" s="860"/>
      <c r="H43" s="847"/>
      <c r="I43" s="858"/>
      <c r="J43" s="844"/>
      <c r="K43" s="859"/>
      <c r="L43" s="540"/>
      <c r="M43" s="551" t="s">
        <v>18</v>
      </c>
      <c r="N43" s="566"/>
      <c r="O43" s="566"/>
      <c r="P43" s="566"/>
      <c r="Q43" s="566"/>
      <c r="R43" s="566"/>
      <c r="S43" s="566"/>
      <c r="T43" s="566"/>
      <c r="U43" s="565"/>
      <c r="V43" s="566"/>
      <c r="W43" s="667"/>
      <c r="X43" s="587"/>
      <c r="Y43" s="591"/>
      <c r="Z43" s="591" t="str">
        <f t="shared" si="0"/>
        <v>Добавить наименование системы теплоснабжения</v>
      </c>
      <c r="AA43" s="591"/>
      <c r="AB43" s="591"/>
      <c r="AC43" s="591"/>
      <c r="AD43" s="587"/>
      <c r="AE43" s="587"/>
      <c r="AF43" s="587"/>
      <c r="AG43" s="587"/>
      <c r="AH43" s="587"/>
      <c r="AI43" s="587"/>
      <c r="AJ43" s="587"/>
    </row>
    <row r="44" spans="1:36" s="525" customFormat="1" ht="15" customHeight="1">
      <c r="A44" s="1233"/>
      <c r="B44" s="855"/>
      <c r="C44" s="855"/>
      <c r="D44" s="855"/>
      <c r="E44" s="855"/>
      <c r="F44" s="855"/>
      <c r="G44" s="860"/>
      <c r="H44" s="847"/>
      <c r="I44" s="847"/>
      <c r="J44" s="844"/>
      <c r="K44" s="854"/>
      <c r="L44" s="540"/>
      <c r="M44" s="560" t="s">
        <v>19</v>
      </c>
      <c r="N44" s="566"/>
      <c r="O44" s="566"/>
      <c r="P44" s="566"/>
      <c r="Q44" s="566"/>
      <c r="R44" s="566"/>
      <c r="S44" s="566"/>
      <c r="T44" s="566"/>
      <c r="U44" s="565"/>
      <c r="V44" s="566"/>
      <c r="W44" s="667"/>
      <c r="X44" s="587"/>
      <c r="Y44" s="591"/>
      <c r="Z44" s="591" t="str">
        <f t="shared" si="0"/>
        <v>Добавить территорию действия тарифа</v>
      </c>
      <c r="AA44" s="591"/>
      <c r="AB44" s="591"/>
      <c r="AC44" s="591"/>
      <c r="AD44" s="587"/>
      <c r="AE44" s="587"/>
      <c r="AF44" s="587"/>
      <c r="AG44" s="587"/>
      <c r="AH44" s="587"/>
      <c r="AI44" s="587"/>
      <c r="AJ44" s="587"/>
    </row>
    <row r="45" spans="1:36" s="524" customFormat="1" ht="15" customHeight="1">
      <c r="A45" s="843"/>
      <c r="B45" s="843"/>
      <c r="C45" s="843"/>
      <c r="D45" s="843"/>
      <c r="E45" s="843"/>
      <c r="F45" s="843"/>
      <c r="G45" s="843"/>
      <c r="H45" s="843"/>
      <c r="I45" s="843"/>
      <c r="J45" s="843"/>
      <c r="K45" s="843"/>
      <c r="L45" s="494"/>
      <c r="M45" s="567" t="s">
        <v>309</v>
      </c>
      <c r="N45" s="566"/>
      <c r="O45" s="566"/>
      <c r="P45" s="566"/>
      <c r="Q45" s="566"/>
      <c r="R45" s="566"/>
      <c r="S45" s="566"/>
      <c r="T45" s="566"/>
      <c r="U45" s="565"/>
      <c r="V45" s="566"/>
      <c r="W45" s="667"/>
      <c r="X45" s="589"/>
      <c r="Y45" s="589"/>
      <c r="Z45" s="589"/>
      <c r="AA45" s="589"/>
      <c r="AB45" s="589"/>
      <c r="AC45" s="589"/>
      <c r="AD45" s="589"/>
      <c r="AE45" s="589"/>
      <c r="AF45" s="589"/>
      <c r="AG45" s="589"/>
      <c r="AH45" s="589"/>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71"/>
      <c r="M48" s="471"/>
      <c r="N48" s="471"/>
      <c r="O48" s="471"/>
      <c r="P48" s="471"/>
      <c r="Q48" s="471"/>
      <c r="R48" s="471"/>
      <c r="S48" s="471"/>
      <c r="T48" s="471"/>
      <c r="U48" s="471"/>
      <c r="V48" s="471"/>
      <c r="W48" s="471"/>
      <c r="X48" s="204"/>
      <c r="Y48" s="204"/>
      <c r="Z48" s="204"/>
      <c r="AA48" s="204"/>
      <c r="AB48" s="204"/>
      <c r="AC48" s="204"/>
      <c r="AD48" s="204"/>
      <c r="AE48" s="204"/>
      <c r="AF48" s="204"/>
      <c r="AG48" s="204"/>
      <c r="AH48" s="204"/>
      <c r="AI48" s="204"/>
      <c r="AJ48" s="204"/>
    </row>
    <row r="49" spans="1:36" s="525" customFormat="1" ht="22.5">
      <c r="A49" s="1233">
        <v>1</v>
      </c>
      <c r="B49" s="867"/>
      <c r="C49" s="867"/>
      <c r="D49" s="867"/>
      <c r="E49" s="868"/>
      <c r="F49" s="869"/>
      <c r="G49" s="869"/>
      <c r="H49" s="869"/>
      <c r="I49" s="870"/>
      <c r="J49" s="865"/>
      <c r="K49" s="872"/>
      <c r="L49" s="595" t="e">
        <f ca="1">mergeValue(A49)</f>
        <v>#NAME?</v>
      </c>
      <c r="M49" s="643" t="s">
        <v>20</v>
      </c>
      <c r="N49" s="648"/>
      <c r="O49" s="1296"/>
      <c r="P49" s="1297"/>
      <c r="Q49" s="1297"/>
      <c r="R49" s="1297"/>
      <c r="S49" s="1297"/>
      <c r="T49" s="1297"/>
      <c r="U49" s="1297"/>
      <c r="V49" s="1298"/>
      <c r="W49" s="632" t="s">
        <v>476</v>
      </c>
      <c r="X49" s="587"/>
      <c r="Y49" s="591"/>
      <c r="Z49" s="591" t="str">
        <f t="shared" ref="Z49:Z62" si="1">IF(M49="","",M49 )</f>
        <v>Наименование тарифа</v>
      </c>
      <c r="AA49" s="591"/>
      <c r="AB49" s="591"/>
      <c r="AC49" s="591"/>
      <c r="AD49" s="587"/>
      <c r="AE49" s="587"/>
      <c r="AF49" s="587"/>
      <c r="AG49" s="587"/>
      <c r="AH49" s="587"/>
      <c r="AI49" s="587"/>
      <c r="AJ49" s="587"/>
    </row>
    <row r="50" spans="1:36" s="525" customFormat="1" ht="22.5">
      <c r="A50" s="1233"/>
      <c r="B50" s="1233">
        <v>1</v>
      </c>
      <c r="C50" s="867"/>
      <c r="D50" s="867"/>
      <c r="E50" s="869"/>
      <c r="F50" s="869"/>
      <c r="G50" s="869"/>
      <c r="H50" s="869"/>
      <c r="I50" s="864"/>
      <c r="J50" s="863"/>
      <c r="K50" s="866"/>
      <c r="L50" s="595" t="e">
        <f ca="1">mergeValue(A50) &amp;"."&amp; mergeValue(B50)</f>
        <v>#NAME?</v>
      </c>
      <c r="M50" s="548" t="s">
        <v>16</v>
      </c>
      <c r="N50" s="648"/>
      <c r="O50" s="1296"/>
      <c r="P50" s="1297"/>
      <c r="Q50" s="1297"/>
      <c r="R50" s="1297"/>
      <c r="S50" s="1297"/>
      <c r="T50" s="1297"/>
      <c r="U50" s="1297"/>
      <c r="V50" s="1298"/>
      <c r="W50" s="632" t="s">
        <v>477</v>
      </c>
      <c r="X50" s="587"/>
      <c r="Y50" s="591"/>
      <c r="Z50" s="591" t="str">
        <f t="shared" si="1"/>
        <v>Территория действия тарифа</v>
      </c>
      <c r="AA50" s="591"/>
      <c r="AB50" s="591"/>
      <c r="AC50" s="591"/>
      <c r="AD50" s="587"/>
      <c r="AE50" s="587"/>
      <c r="AF50" s="587"/>
      <c r="AG50" s="587"/>
      <c r="AH50" s="587"/>
      <c r="AI50" s="587"/>
      <c r="AJ50" s="587"/>
    </row>
    <row r="51" spans="1:36" s="525" customFormat="1" ht="22.5">
      <c r="A51" s="1233"/>
      <c r="B51" s="1233"/>
      <c r="C51" s="1233">
        <v>1</v>
      </c>
      <c r="D51" s="867"/>
      <c r="E51" s="869"/>
      <c r="F51" s="869"/>
      <c r="G51" s="869"/>
      <c r="H51" s="869"/>
      <c r="I51" s="871"/>
      <c r="J51" s="863"/>
      <c r="K51" s="866"/>
      <c r="L51" s="595" t="e">
        <f ca="1">mergeValue(A51) &amp;"."&amp; mergeValue(B51)&amp;"."&amp; mergeValue(C51)</f>
        <v>#NAME?</v>
      </c>
      <c r="M51" s="549" t="s">
        <v>7</v>
      </c>
      <c r="N51" s="648"/>
      <c r="O51" s="1296"/>
      <c r="P51" s="1297"/>
      <c r="Q51" s="1297"/>
      <c r="R51" s="1297"/>
      <c r="S51" s="1297"/>
      <c r="T51" s="1297"/>
      <c r="U51" s="1297"/>
      <c r="V51" s="1298"/>
      <c r="W51" s="632" t="s">
        <v>633</v>
      </c>
      <c r="X51" s="587"/>
      <c r="Y51" s="591"/>
      <c r="Z51" s="591" t="str">
        <f t="shared" si="1"/>
        <v xml:space="preserve">Наименование системы теплоснабжения </v>
      </c>
      <c r="AA51" s="591"/>
      <c r="AB51" s="591"/>
      <c r="AC51" s="591"/>
      <c r="AD51" s="587"/>
      <c r="AE51" s="587"/>
      <c r="AF51" s="587"/>
      <c r="AG51" s="587"/>
      <c r="AH51" s="587"/>
      <c r="AI51" s="587"/>
      <c r="AJ51" s="587"/>
    </row>
    <row r="52" spans="1:36" s="525" customFormat="1" ht="22.5">
      <c r="A52" s="1233"/>
      <c r="B52" s="1233"/>
      <c r="C52" s="1233"/>
      <c r="D52" s="1233">
        <v>1</v>
      </c>
      <c r="E52" s="869"/>
      <c r="F52" s="869"/>
      <c r="G52" s="869"/>
      <c r="H52" s="869"/>
      <c r="I52" s="871"/>
      <c r="J52" s="863"/>
      <c r="K52" s="866"/>
      <c r="L52" s="595" t="e">
        <f ca="1">mergeValue(A52) &amp;"."&amp; mergeValue(B52)&amp;"."&amp; mergeValue(C52)&amp;"."&amp; mergeValue(D52)</f>
        <v>#NAME?</v>
      </c>
      <c r="M52" s="550" t="s">
        <v>22</v>
      </c>
      <c r="N52" s="648"/>
      <c r="O52" s="1296"/>
      <c r="P52" s="1297"/>
      <c r="Q52" s="1297"/>
      <c r="R52" s="1297"/>
      <c r="S52" s="1297"/>
      <c r="T52" s="1297"/>
      <c r="U52" s="1297"/>
      <c r="V52" s="1298"/>
      <c r="W52" s="632" t="s">
        <v>634</v>
      </c>
      <c r="X52" s="587"/>
      <c r="Y52" s="591"/>
      <c r="Z52" s="591" t="str">
        <f t="shared" si="1"/>
        <v xml:space="preserve">Источник тепловой энергии  </v>
      </c>
      <c r="AA52" s="591"/>
      <c r="AB52" s="591"/>
      <c r="AC52" s="591"/>
      <c r="AD52" s="587"/>
      <c r="AE52" s="587"/>
      <c r="AF52" s="587"/>
      <c r="AG52" s="587"/>
      <c r="AH52" s="587"/>
      <c r="AI52" s="587"/>
      <c r="AJ52" s="587"/>
    </row>
    <row r="53" spans="1:36" s="525" customFormat="1" ht="101.25">
      <c r="A53" s="1233"/>
      <c r="B53" s="1233"/>
      <c r="C53" s="1233"/>
      <c r="D53" s="1233"/>
      <c r="E53" s="1233">
        <v>1</v>
      </c>
      <c r="F53" s="869"/>
      <c r="G53" s="869"/>
      <c r="H53" s="867">
        <v>1</v>
      </c>
      <c r="I53" s="1233">
        <v>1</v>
      </c>
      <c r="J53" s="869"/>
      <c r="K53" s="874"/>
      <c r="L53" s="595" t="e">
        <f ca="1">mergeValue(A53) &amp;"."&amp; mergeValue(B53)&amp;"."&amp; mergeValue(C53)&amp;"."&amp; mergeValue(D53)&amp;"."&amp; mergeValue(E53)</f>
        <v>#NAME?</v>
      </c>
      <c r="M53" s="556" t="s">
        <v>9</v>
      </c>
      <c r="N53" s="648"/>
      <c r="O53" s="1236"/>
      <c r="P53" s="1237"/>
      <c r="Q53" s="1237"/>
      <c r="R53" s="1237"/>
      <c r="S53" s="1237"/>
      <c r="T53" s="1237"/>
      <c r="U53" s="1237"/>
      <c r="V53" s="1238"/>
      <c r="W53" s="632" t="s">
        <v>638</v>
      </c>
      <c r="X53" s="587"/>
      <c r="Y53" s="591"/>
      <c r="Z53" s="591" t="str">
        <f t="shared" si="1"/>
        <v>Схема подключения теплопотребляющей установки к коллектору источника тепловой энергии</v>
      </c>
      <c r="AA53" s="591"/>
      <c r="AB53" s="591"/>
      <c r="AC53" s="591"/>
      <c r="AD53" s="587"/>
      <c r="AE53" s="587"/>
      <c r="AF53" s="587"/>
      <c r="AG53" s="587"/>
      <c r="AH53" s="587"/>
      <c r="AI53" s="587"/>
      <c r="AJ53" s="587"/>
    </row>
    <row r="54" spans="1:36" s="525" customFormat="1" ht="90">
      <c r="A54" s="1233"/>
      <c r="B54" s="1233"/>
      <c r="C54" s="1233"/>
      <c r="D54" s="1233"/>
      <c r="E54" s="1233"/>
      <c r="F54" s="1233">
        <v>1</v>
      </c>
      <c r="G54" s="867"/>
      <c r="H54" s="867"/>
      <c r="I54" s="1233"/>
      <c r="J54" s="1233">
        <v>1</v>
      </c>
      <c r="K54" s="875"/>
      <c r="L54" s="595" t="e">
        <f ca="1">mergeValue(A54) &amp;"."&amp; mergeValue(B54)&amp;"."&amp; mergeValue(C54)&amp;"."&amp; mergeValue(D54)&amp;"."&amp; mergeValue(E54)&amp;"."&amp; mergeValue(F54)</f>
        <v>#NAME?</v>
      </c>
      <c r="M54" s="557" t="s">
        <v>10</v>
      </c>
      <c r="N54" s="648"/>
      <c r="O54" s="1236"/>
      <c r="P54" s="1237"/>
      <c r="Q54" s="1237"/>
      <c r="R54" s="1237"/>
      <c r="S54" s="1237"/>
      <c r="T54" s="1237"/>
      <c r="U54" s="1237"/>
      <c r="V54" s="1238"/>
      <c r="W54" s="632" t="s">
        <v>636</v>
      </c>
      <c r="X54" s="587"/>
      <c r="Y54" s="591"/>
      <c r="Z54" s="591" t="str">
        <f t="shared" si="1"/>
        <v>Группа потребителей</v>
      </c>
      <c r="AA54" s="591"/>
      <c r="AB54" s="591"/>
      <c r="AC54" s="591"/>
      <c r="AD54" s="587"/>
      <c r="AE54" s="587"/>
      <c r="AF54" s="587"/>
      <c r="AG54" s="587"/>
      <c r="AH54" s="587"/>
      <c r="AI54" s="587"/>
      <c r="AJ54" s="587"/>
    </row>
    <row r="55" spans="1:36" s="525" customFormat="1" ht="195.75" customHeight="1">
      <c r="A55" s="1233"/>
      <c r="B55" s="1233"/>
      <c r="C55" s="1233"/>
      <c r="D55" s="1233"/>
      <c r="E55" s="1233"/>
      <c r="F55" s="1233"/>
      <c r="G55" s="867">
        <v>1</v>
      </c>
      <c r="H55" s="867"/>
      <c r="I55" s="1233"/>
      <c r="J55" s="1233"/>
      <c r="K55" s="875">
        <v>1</v>
      </c>
      <c r="L55" s="595" t="e">
        <f ca="1">mergeValue(A55) &amp;"."&amp; mergeValue(B55)&amp;"."&amp; mergeValue(C55)&amp;"."&amp; mergeValue(D55)&amp;"."&amp; mergeValue(E55)&amp;"."&amp; mergeValue(F55)&amp;"."&amp; mergeValue(G55)</f>
        <v>#NAME?</v>
      </c>
      <c r="M55" s="1071"/>
      <c r="N55" s="648"/>
      <c r="O55" s="564"/>
      <c r="P55" s="564"/>
      <c r="Q55" s="1095"/>
      <c r="R55" s="1228"/>
      <c r="S55" s="1229" t="s">
        <v>84</v>
      </c>
      <c r="T55" s="1228"/>
      <c r="U55" s="1229" t="s">
        <v>84</v>
      </c>
      <c r="V55" s="564"/>
      <c r="W55" s="1203" t="s">
        <v>655</v>
      </c>
      <c r="X55" s="587" t="e">
        <f ca="1">strCheckDate(O56:V56)</f>
        <v>#NAME?</v>
      </c>
      <c r="Y55" s="591"/>
      <c r="Z55" s="591" t="str">
        <f t="shared" si="1"/>
        <v/>
      </c>
      <c r="AA55" s="591"/>
      <c r="AB55" s="591"/>
      <c r="AC55" s="591"/>
      <c r="AD55" s="587"/>
      <c r="AE55" s="587"/>
      <c r="AF55" s="587"/>
      <c r="AG55" s="587"/>
      <c r="AH55" s="587"/>
      <c r="AI55" s="587"/>
      <c r="AJ55" s="587"/>
    </row>
    <row r="56" spans="1:36" s="525" customFormat="1" ht="14.25" hidden="1" customHeight="1">
      <c r="A56" s="1233"/>
      <c r="B56" s="1233"/>
      <c r="C56" s="1233"/>
      <c r="D56" s="1233"/>
      <c r="E56" s="1233"/>
      <c r="F56" s="1233"/>
      <c r="G56" s="867"/>
      <c r="H56" s="867"/>
      <c r="I56" s="1233"/>
      <c r="J56" s="1233"/>
      <c r="K56" s="875"/>
      <c r="L56" s="602"/>
      <c r="M56" s="648"/>
      <c r="N56" s="648"/>
      <c r="O56" s="564"/>
      <c r="P56" s="564"/>
      <c r="Q56" s="586" t="str">
        <f>R55 &amp; "-" &amp; T55</f>
        <v>-</v>
      </c>
      <c r="R56" s="1228"/>
      <c r="S56" s="1229"/>
      <c r="T56" s="1228"/>
      <c r="U56" s="1229"/>
      <c r="V56" s="564"/>
      <c r="W56" s="1203"/>
      <c r="X56" s="587"/>
      <c r="Y56" s="591"/>
      <c r="Z56" s="591" t="str">
        <f t="shared" si="1"/>
        <v/>
      </c>
      <c r="AA56" s="591"/>
      <c r="AB56" s="591"/>
      <c r="AC56" s="591"/>
      <c r="AD56" s="587"/>
      <c r="AE56" s="587"/>
      <c r="AF56" s="587"/>
      <c r="AG56" s="587"/>
      <c r="AH56" s="587"/>
      <c r="AI56" s="587"/>
      <c r="AJ56" s="587"/>
    </row>
    <row r="57" spans="1:36" s="525" customFormat="1" ht="15" customHeight="1">
      <c r="A57" s="1233"/>
      <c r="B57" s="1233"/>
      <c r="C57" s="1233"/>
      <c r="D57" s="1233"/>
      <c r="E57" s="1233"/>
      <c r="F57" s="1233"/>
      <c r="G57" s="869"/>
      <c r="H57" s="867"/>
      <c r="I57" s="1233"/>
      <c r="J57" s="1233"/>
      <c r="K57" s="874"/>
      <c r="L57" s="540"/>
      <c r="M57" s="559" t="s">
        <v>25</v>
      </c>
      <c r="N57" s="566"/>
      <c r="O57" s="566"/>
      <c r="P57" s="566"/>
      <c r="Q57" s="566"/>
      <c r="R57" s="566"/>
      <c r="S57" s="566"/>
      <c r="T57" s="566"/>
      <c r="U57" s="566"/>
      <c r="V57" s="562"/>
      <c r="W57" s="1203"/>
      <c r="X57" s="587"/>
      <c r="Y57" s="591"/>
      <c r="Z57" s="591" t="str">
        <f t="shared" si="1"/>
        <v>Добавить вид теплоносителя (параметры теплоносителя)</v>
      </c>
      <c r="AA57" s="591"/>
      <c r="AB57" s="591"/>
      <c r="AC57" s="591"/>
      <c r="AD57" s="587"/>
      <c r="AE57" s="587"/>
      <c r="AF57" s="587"/>
      <c r="AG57" s="587"/>
      <c r="AH57" s="587"/>
      <c r="AI57" s="587"/>
      <c r="AJ57" s="587"/>
    </row>
    <row r="58" spans="1:36" s="525" customFormat="1" ht="15" customHeight="1">
      <c r="A58" s="1233"/>
      <c r="B58" s="1233"/>
      <c r="C58" s="1233"/>
      <c r="D58" s="1233"/>
      <c r="E58" s="1233"/>
      <c r="F58" s="869"/>
      <c r="G58" s="869"/>
      <c r="H58" s="867"/>
      <c r="I58" s="1233"/>
      <c r="J58" s="869"/>
      <c r="K58" s="874"/>
      <c r="L58" s="540"/>
      <c r="M58" s="558" t="s">
        <v>11</v>
      </c>
      <c r="N58" s="566"/>
      <c r="O58" s="566"/>
      <c r="P58" s="566"/>
      <c r="Q58" s="566"/>
      <c r="R58" s="566"/>
      <c r="S58" s="566"/>
      <c r="T58" s="566"/>
      <c r="U58" s="565"/>
      <c r="V58" s="566"/>
      <c r="W58" s="667"/>
      <c r="X58" s="587"/>
      <c r="Y58" s="591"/>
      <c r="Z58" s="591" t="str">
        <f t="shared" si="1"/>
        <v>Добавить группу потребителей</v>
      </c>
      <c r="AA58" s="591"/>
      <c r="AB58" s="591"/>
      <c r="AC58" s="591"/>
      <c r="AD58" s="587"/>
      <c r="AE58" s="587"/>
      <c r="AF58" s="587"/>
      <c r="AG58" s="587"/>
      <c r="AH58" s="587"/>
      <c r="AI58" s="587"/>
      <c r="AJ58" s="587"/>
    </row>
    <row r="59" spans="1:36" s="525" customFormat="1" ht="15" customHeight="1">
      <c r="A59" s="1233"/>
      <c r="B59" s="1233"/>
      <c r="C59" s="1233"/>
      <c r="D59" s="1233"/>
      <c r="E59" s="873"/>
      <c r="F59" s="869"/>
      <c r="G59" s="869"/>
      <c r="H59" s="869"/>
      <c r="I59" s="865"/>
      <c r="J59" s="862"/>
      <c r="K59" s="872"/>
      <c r="L59" s="540"/>
      <c r="M59" s="553" t="s">
        <v>12</v>
      </c>
      <c r="N59" s="566"/>
      <c r="O59" s="566"/>
      <c r="P59" s="566"/>
      <c r="Q59" s="566"/>
      <c r="R59" s="566"/>
      <c r="S59" s="566"/>
      <c r="T59" s="566"/>
      <c r="U59" s="565"/>
      <c r="V59" s="566"/>
      <c r="W59" s="667"/>
      <c r="X59" s="587"/>
      <c r="Y59" s="591"/>
      <c r="Z59" s="591" t="str">
        <f t="shared" si="1"/>
        <v>Добавить схему подключения</v>
      </c>
      <c r="AA59" s="591"/>
      <c r="AB59" s="591"/>
      <c r="AC59" s="591"/>
      <c r="AD59" s="587"/>
      <c r="AE59" s="587"/>
      <c r="AF59" s="587"/>
      <c r="AG59" s="587"/>
      <c r="AH59" s="587"/>
      <c r="AI59" s="587"/>
      <c r="AJ59" s="587"/>
    </row>
    <row r="60" spans="1:36" s="525" customFormat="1" ht="15" customHeight="1">
      <c r="A60" s="1233"/>
      <c r="B60" s="1233"/>
      <c r="C60" s="1233"/>
      <c r="D60" s="873"/>
      <c r="E60" s="873"/>
      <c r="F60" s="869"/>
      <c r="G60" s="869"/>
      <c r="H60" s="869"/>
      <c r="I60" s="865"/>
      <c r="J60" s="862"/>
      <c r="K60" s="872"/>
      <c r="L60" s="540"/>
      <c r="M60" s="552" t="s">
        <v>17</v>
      </c>
      <c r="N60" s="566"/>
      <c r="O60" s="566"/>
      <c r="P60" s="566"/>
      <c r="Q60" s="566"/>
      <c r="R60" s="566"/>
      <c r="S60" s="566"/>
      <c r="T60" s="566"/>
      <c r="U60" s="565"/>
      <c r="V60" s="566"/>
      <c r="W60" s="667"/>
      <c r="X60" s="587"/>
      <c r="Y60" s="591"/>
      <c r="Z60" s="591" t="str">
        <f t="shared" si="1"/>
        <v>Добавить источник тепловой энергии</v>
      </c>
      <c r="AA60" s="591"/>
      <c r="AB60" s="591"/>
      <c r="AC60" s="591"/>
      <c r="AD60" s="587"/>
      <c r="AE60" s="587"/>
      <c r="AF60" s="587"/>
      <c r="AG60" s="587"/>
      <c r="AH60" s="587"/>
      <c r="AI60" s="587"/>
      <c r="AJ60" s="587"/>
    </row>
    <row r="61" spans="1:36" s="525" customFormat="1" ht="15" customHeight="1">
      <c r="A61" s="1233"/>
      <c r="B61" s="1233"/>
      <c r="C61" s="873"/>
      <c r="D61" s="873"/>
      <c r="E61" s="873"/>
      <c r="F61" s="873"/>
      <c r="G61" s="878"/>
      <c r="H61" s="865"/>
      <c r="I61" s="876"/>
      <c r="J61" s="862"/>
      <c r="K61" s="877"/>
      <c r="L61" s="540"/>
      <c r="M61" s="551" t="s">
        <v>18</v>
      </c>
      <c r="N61" s="566"/>
      <c r="O61" s="566"/>
      <c r="P61" s="566"/>
      <c r="Q61" s="566"/>
      <c r="R61" s="566"/>
      <c r="S61" s="566"/>
      <c r="T61" s="566"/>
      <c r="U61" s="565"/>
      <c r="V61" s="566"/>
      <c r="W61" s="667"/>
      <c r="X61" s="587"/>
      <c r="Y61" s="591"/>
      <c r="Z61" s="591" t="str">
        <f t="shared" si="1"/>
        <v>Добавить наименование системы теплоснабжения</v>
      </c>
      <c r="AA61" s="591"/>
      <c r="AB61" s="591"/>
      <c r="AC61" s="591"/>
      <c r="AD61" s="587"/>
      <c r="AE61" s="587"/>
      <c r="AF61" s="587"/>
      <c r="AG61" s="587"/>
      <c r="AH61" s="587"/>
      <c r="AI61" s="587"/>
      <c r="AJ61" s="587"/>
    </row>
    <row r="62" spans="1:36" s="525" customFormat="1" ht="15" customHeight="1">
      <c r="A62" s="1233"/>
      <c r="B62" s="873"/>
      <c r="C62" s="873"/>
      <c r="D62" s="873"/>
      <c r="E62" s="873"/>
      <c r="F62" s="873"/>
      <c r="G62" s="878"/>
      <c r="H62" s="865"/>
      <c r="I62" s="865"/>
      <c r="J62" s="862"/>
      <c r="K62" s="872"/>
      <c r="L62" s="540"/>
      <c r="M62" s="560" t="s">
        <v>19</v>
      </c>
      <c r="N62" s="566"/>
      <c r="O62" s="566"/>
      <c r="P62" s="566"/>
      <c r="Q62" s="566"/>
      <c r="R62" s="566"/>
      <c r="S62" s="566"/>
      <c r="T62" s="566"/>
      <c r="U62" s="565"/>
      <c r="V62" s="566"/>
      <c r="W62" s="667"/>
      <c r="X62" s="587"/>
      <c r="Y62" s="591"/>
      <c r="Z62" s="591" t="str">
        <f t="shared" si="1"/>
        <v>Добавить территорию действия тарифа</v>
      </c>
      <c r="AA62" s="591"/>
      <c r="AB62" s="591"/>
      <c r="AC62" s="591"/>
      <c r="AD62" s="587"/>
      <c r="AE62" s="587"/>
      <c r="AF62" s="587"/>
      <c r="AG62" s="587"/>
      <c r="AH62" s="587"/>
      <c r="AI62" s="587"/>
      <c r="AJ62" s="587"/>
    </row>
    <row r="63" spans="1:36" s="524" customFormat="1" ht="15" customHeight="1">
      <c r="A63" s="861"/>
      <c r="B63" s="861"/>
      <c r="C63" s="861"/>
      <c r="D63" s="861"/>
      <c r="E63" s="861"/>
      <c r="F63" s="861"/>
      <c r="G63" s="861"/>
      <c r="H63" s="861"/>
      <c r="I63" s="861"/>
      <c r="J63" s="861"/>
      <c r="K63" s="861"/>
      <c r="L63" s="494"/>
      <c r="M63" s="567" t="s">
        <v>309</v>
      </c>
      <c r="N63" s="566"/>
      <c r="O63" s="566"/>
      <c r="P63" s="566"/>
      <c r="Q63" s="566"/>
      <c r="R63" s="566"/>
      <c r="S63" s="566"/>
      <c r="T63" s="566"/>
      <c r="U63" s="565"/>
      <c r="V63" s="767"/>
      <c r="W63" s="767"/>
      <c r="X63" s="767"/>
      <c r="Y63" s="767"/>
      <c r="Z63" s="767"/>
      <c r="AA63" s="767"/>
      <c r="AB63" s="766"/>
      <c r="AC63" s="767"/>
      <c r="AD63" s="667"/>
      <c r="AE63" s="589"/>
      <c r="AF63" s="589"/>
      <c r="AG63" s="589"/>
      <c r="AH63" s="589"/>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5" customFormat="1" ht="22.5">
      <c r="A67" s="1233">
        <v>1</v>
      </c>
      <c r="B67" s="885"/>
      <c r="C67" s="885"/>
      <c r="D67" s="885"/>
      <c r="E67" s="886"/>
      <c r="F67" s="887"/>
      <c r="G67" s="887"/>
      <c r="H67" s="887"/>
      <c r="I67" s="888"/>
      <c r="J67" s="883"/>
      <c r="K67" s="890"/>
      <c r="L67" s="595" t="e">
        <f ca="1">mergeValue(A67)</f>
        <v>#NAME?</v>
      </c>
      <c r="M67" s="643" t="s">
        <v>20</v>
      </c>
      <c r="N67" s="648"/>
      <c r="O67" s="1296"/>
      <c r="P67" s="1297"/>
      <c r="Q67" s="1297"/>
      <c r="R67" s="1297"/>
      <c r="S67" s="1297"/>
      <c r="T67" s="1297"/>
      <c r="U67" s="1297"/>
      <c r="V67" s="1298"/>
      <c r="W67" s="632" t="s">
        <v>476</v>
      </c>
      <c r="X67" s="587"/>
      <c r="Y67" s="591"/>
      <c r="Z67" s="591" t="str">
        <f t="shared" ref="Z67:Z80" si="2">IF(M67="","",M67 )</f>
        <v>Наименование тарифа</v>
      </c>
      <c r="AA67" s="591"/>
      <c r="AB67" s="591"/>
      <c r="AC67" s="591"/>
      <c r="AD67" s="587"/>
      <c r="AE67" s="587"/>
      <c r="AF67" s="587"/>
      <c r="AG67" s="587"/>
      <c r="AH67" s="587"/>
      <c r="AI67" s="587"/>
      <c r="AJ67" s="587"/>
    </row>
    <row r="68" spans="1:36" s="525" customFormat="1" ht="22.5">
      <c r="A68" s="1233"/>
      <c r="B68" s="1233">
        <v>1</v>
      </c>
      <c r="C68" s="885"/>
      <c r="D68" s="885"/>
      <c r="E68" s="887"/>
      <c r="F68" s="887"/>
      <c r="G68" s="887"/>
      <c r="H68" s="887"/>
      <c r="I68" s="882"/>
      <c r="J68" s="881"/>
      <c r="K68" s="884"/>
      <c r="L68" s="595" t="e">
        <f ca="1">mergeValue(A68) &amp;"."&amp; mergeValue(B68)</f>
        <v>#NAME?</v>
      </c>
      <c r="M68" s="548" t="s">
        <v>16</v>
      </c>
      <c r="N68" s="648"/>
      <c r="O68" s="1296"/>
      <c r="P68" s="1297"/>
      <c r="Q68" s="1297"/>
      <c r="R68" s="1297"/>
      <c r="S68" s="1297"/>
      <c r="T68" s="1297"/>
      <c r="U68" s="1297"/>
      <c r="V68" s="1298"/>
      <c r="W68" s="632" t="s">
        <v>477</v>
      </c>
      <c r="X68" s="587"/>
      <c r="Y68" s="591"/>
      <c r="Z68" s="591" t="str">
        <f t="shared" si="2"/>
        <v>Территория действия тарифа</v>
      </c>
      <c r="AA68" s="591"/>
      <c r="AB68" s="591"/>
      <c r="AC68" s="591"/>
      <c r="AD68" s="587"/>
      <c r="AE68" s="587"/>
      <c r="AF68" s="587"/>
      <c r="AG68" s="587"/>
      <c r="AH68" s="587"/>
      <c r="AI68" s="587"/>
      <c r="AJ68" s="587"/>
    </row>
    <row r="69" spans="1:36" s="525" customFormat="1" ht="22.5">
      <c r="A69" s="1233"/>
      <c r="B69" s="1233"/>
      <c r="C69" s="1233">
        <v>1</v>
      </c>
      <c r="D69" s="885"/>
      <c r="E69" s="887"/>
      <c r="F69" s="887"/>
      <c r="G69" s="887"/>
      <c r="H69" s="887"/>
      <c r="I69" s="889"/>
      <c r="J69" s="881"/>
      <c r="K69" s="884"/>
      <c r="L69" s="595" t="e">
        <f ca="1">mergeValue(A69) &amp;"."&amp; mergeValue(B69)&amp;"."&amp; mergeValue(C69)</f>
        <v>#NAME?</v>
      </c>
      <c r="M69" s="549" t="s">
        <v>7</v>
      </c>
      <c r="N69" s="648"/>
      <c r="O69" s="1296"/>
      <c r="P69" s="1297"/>
      <c r="Q69" s="1297"/>
      <c r="R69" s="1297"/>
      <c r="S69" s="1297"/>
      <c r="T69" s="1297"/>
      <c r="U69" s="1297"/>
      <c r="V69" s="1298"/>
      <c r="W69" s="632" t="s">
        <v>633</v>
      </c>
      <c r="X69" s="587"/>
      <c r="Y69" s="591"/>
      <c r="Z69" s="591" t="str">
        <f t="shared" si="2"/>
        <v xml:space="preserve">Наименование системы теплоснабжения </v>
      </c>
      <c r="AA69" s="591"/>
      <c r="AB69" s="591"/>
      <c r="AC69" s="591"/>
      <c r="AD69" s="587"/>
      <c r="AE69" s="587"/>
      <c r="AF69" s="587"/>
      <c r="AG69" s="587"/>
      <c r="AH69" s="587"/>
      <c r="AI69" s="587"/>
      <c r="AJ69" s="587"/>
    </row>
    <row r="70" spans="1:36" s="525" customFormat="1" ht="22.5">
      <c r="A70" s="1233"/>
      <c r="B70" s="1233"/>
      <c r="C70" s="1233"/>
      <c r="D70" s="1233">
        <v>1</v>
      </c>
      <c r="E70" s="887"/>
      <c r="F70" s="887"/>
      <c r="G70" s="887"/>
      <c r="H70" s="887"/>
      <c r="I70" s="889"/>
      <c r="J70" s="881"/>
      <c r="K70" s="884"/>
      <c r="L70" s="595" t="e">
        <f ca="1">mergeValue(A70) &amp;"."&amp; mergeValue(B70)&amp;"."&amp; mergeValue(C70)&amp;"."&amp; mergeValue(D70)</f>
        <v>#NAME?</v>
      </c>
      <c r="M70" s="550" t="s">
        <v>22</v>
      </c>
      <c r="N70" s="648"/>
      <c r="O70" s="1296"/>
      <c r="P70" s="1297"/>
      <c r="Q70" s="1297"/>
      <c r="R70" s="1297"/>
      <c r="S70" s="1297"/>
      <c r="T70" s="1297"/>
      <c r="U70" s="1297"/>
      <c r="V70" s="1298"/>
      <c r="W70" s="632" t="s">
        <v>634</v>
      </c>
      <c r="X70" s="587"/>
      <c r="Y70" s="591"/>
      <c r="Z70" s="591" t="str">
        <f t="shared" si="2"/>
        <v xml:space="preserve">Источник тепловой энергии  </v>
      </c>
      <c r="AA70" s="591"/>
      <c r="AB70" s="591"/>
      <c r="AC70" s="591"/>
      <c r="AD70" s="587"/>
      <c r="AE70" s="587"/>
      <c r="AF70" s="587"/>
      <c r="AG70" s="587"/>
      <c r="AH70" s="587"/>
      <c r="AI70" s="587"/>
      <c r="AJ70" s="587"/>
    </row>
    <row r="71" spans="1:36" s="525" customFormat="1" ht="101.25">
      <c r="A71" s="1233"/>
      <c r="B71" s="1233"/>
      <c r="C71" s="1233"/>
      <c r="D71" s="1233"/>
      <c r="E71" s="1233">
        <v>1</v>
      </c>
      <c r="F71" s="887"/>
      <c r="G71" s="887"/>
      <c r="H71" s="885">
        <v>1</v>
      </c>
      <c r="I71" s="1233">
        <v>1</v>
      </c>
      <c r="J71" s="887"/>
      <c r="K71" s="892"/>
      <c r="L71" s="595" t="e">
        <f ca="1">mergeValue(A71) &amp;"."&amp; mergeValue(B71)&amp;"."&amp; mergeValue(C71)&amp;"."&amp; mergeValue(D71)&amp;"."&amp; mergeValue(E71)</f>
        <v>#NAME?</v>
      </c>
      <c r="M71" s="556" t="s">
        <v>9</v>
      </c>
      <c r="N71" s="648"/>
      <c r="O71" s="1236"/>
      <c r="P71" s="1237"/>
      <c r="Q71" s="1237"/>
      <c r="R71" s="1237"/>
      <c r="S71" s="1237"/>
      <c r="T71" s="1237"/>
      <c r="U71" s="1237"/>
      <c r="V71" s="1238"/>
      <c r="W71" s="632" t="s">
        <v>638</v>
      </c>
      <c r="X71" s="587"/>
      <c r="Y71" s="591"/>
      <c r="Z71" s="591" t="str">
        <f t="shared" si="2"/>
        <v>Схема подключения теплопотребляющей установки к коллектору источника тепловой энергии</v>
      </c>
      <c r="AA71" s="591"/>
      <c r="AB71" s="591"/>
      <c r="AC71" s="591"/>
      <c r="AD71" s="587"/>
      <c r="AE71" s="587"/>
      <c r="AF71" s="587"/>
      <c r="AG71" s="587"/>
      <c r="AH71" s="587"/>
      <c r="AI71" s="587"/>
      <c r="AJ71" s="587"/>
    </row>
    <row r="72" spans="1:36" s="525" customFormat="1" ht="90">
      <c r="A72" s="1233"/>
      <c r="B72" s="1233"/>
      <c r="C72" s="1233"/>
      <c r="D72" s="1233"/>
      <c r="E72" s="1233"/>
      <c r="F72" s="1233">
        <v>1</v>
      </c>
      <c r="G72" s="885"/>
      <c r="H72" s="885"/>
      <c r="I72" s="1233"/>
      <c r="J72" s="1233">
        <v>1</v>
      </c>
      <c r="K72" s="893"/>
      <c r="L72" s="595" t="e">
        <f ca="1">mergeValue(A72) &amp;"."&amp; mergeValue(B72)&amp;"."&amp; mergeValue(C72)&amp;"."&amp; mergeValue(D72)&amp;"."&amp; mergeValue(E72)&amp;"."&amp; mergeValue(F72)</f>
        <v>#NAME?</v>
      </c>
      <c r="M72" s="557" t="s">
        <v>10</v>
      </c>
      <c r="N72" s="648"/>
      <c r="O72" s="1236"/>
      <c r="P72" s="1237"/>
      <c r="Q72" s="1237"/>
      <c r="R72" s="1237"/>
      <c r="S72" s="1237"/>
      <c r="T72" s="1237"/>
      <c r="U72" s="1237"/>
      <c r="V72" s="1238"/>
      <c r="W72" s="632" t="s">
        <v>636</v>
      </c>
      <c r="X72" s="587"/>
      <c r="Y72" s="591"/>
      <c r="Z72" s="591" t="str">
        <f t="shared" si="2"/>
        <v>Группа потребителей</v>
      </c>
      <c r="AA72" s="591"/>
      <c r="AB72" s="591"/>
      <c r="AC72" s="591"/>
      <c r="AD72" s="587"/>
      <c r="AE72" s="587"/>
      <c r="AF72" s="587"/>
      <c r="AG72" s="587"/>
      <c r="AH72" s="587"/>
      <c r="AI72" s="587"/>
      <c r="AJ72" s="587"/>
    </row>
    <row r="73" spans="1:36" s="525" customFormat="1" ht="195.75" customHeight="1">
      <c r="A73" s="1233"/>
      <c r="B73" s="1233"/>
      <c r="C73" s="1233"/>
      <c r="D73" s="1233"/>
      <c r="E73" s="1233"/>
      <c r="F73" s="1233"/>
      <c r="G73" s="885">
        <v>1</v>
      </c>
      <c r="H73" s="885"/>
      <c r="I73" s="1233"/>
      <c r="J73" s="1233"/>
      <c r="K73" s="893">
        <v>1</v>
      </c>
      <c r="L73" s="595" t="e">
        <f ca="1">mergeValue(A73) &amp;"."&amp; mergeValue(B73)&amp;"."&amp; mergeValue(C73)&amp;"."&amp; mergeValue(D73)&amp;"."&amp; mergeValue(E73)&amp;"."&amp; mergeValue(F73)&amp;"."&amp; mergeValue(G73)</f>
        <v>#NAME?</v>
      </c>
      <c r="M73" s="1071"/>
      <c r="N73" s="648"/>
      <c r="O73" s="564"/>
      <c r="P73" s="564"/>
      <c r="Q73" s="1095"/>
      <c r="R73" s="1228"/>
      <c r="S73" s="1229" t="s">
        <v>84</v>
      </c>
      <c r="T73" s="1228"/>
      <c r="U73" s="1229" t="s">
        <v>84</v>
      </c>
      <c r="V73" s="564"/>
      <c r="W73" s="1203" t="s">
        <v>655</v>
      </c>
      <c r="X73" s="587" t="e">
        <f ca="1">strCheckDate(O74:V74)</f>
        <v>#NAME?</v>
      </c>
      <c r="Y73" s="591"/>
      <c r="Z73" s="591" t="str">
        <f t="shared" si="2"/>
        <v/>
      </c>
      <c r="AA73" s="591"/>
      <c r="AB73" s="591"/>
      <c r="AC73" s="591"/>
      <c r="AD73" s="587"/>
      <c r="AE73" s="587"/>
      <c r="AF73" s="587"/>
      <c r="AG73" s="587"/>
      <c r="AH73" s="587"/>
      <c r="AI73" s="587"/>
      <c r="AJ73" s="587"/>
    </row>
    <row r="74" spans="1:36" s="525" customFormat="1" ht="14.25" hidden="1" customHeight="1">
      <c r="A74" s="1233"/>
      <c r="B74" s="1233"/>
      <c r="C74" s="1233"/>
      <c r="D74" s="1233"/>
      <c r="E74" s="1233"/>
      <c r="F74" s="1233"/>
      <c r="G74" s="885"/>
      <c r="H74" s="885"/>
      <c r="I74" s="1233"/>
      <c r="J74" s="1233"/>
      <c r="K74" s="893"/>
      <c r="L74" s="602"/>
      <c r="M74" s="648"/>
      <c r="N74" s="648"/>
      <c r="O74" s="564"/>
      <c r="P74" s="564"/>
      <c r="Q74" s="586" t="str">
        <f>R73 &amp; "-" &amp; T73</f>
        <v>-</v>
      </c>
      <c r="R74" s="1228"/>
      <c r="S74" s="1229"/>
      <c r="T74" s="1228"/>
      <c r="U74" s="1229"/>
      <c r="V74" s="564"/>
      <c r="W74" s="1203"/>
      <c r="X74" s="587"/>
      <c r="Y74" s="591"/>
      <c r="Z74" s="591" t="str">
        <f t="shared" si="2"/>
        <v/>
      </c>
      <c r="AA74" s="591"/>
      <c r="AB74" s="591"/>
      <c r="AC74" s="591"/>
      <c r="AD74" s="587"/>
      <c r="AE74" s="587"/>
      <c r="AF74" s="587"/>
      <c r="AG74" s="587"/>
      <c r="AH74" s="587"/>
      <c r="AI74" s="587"/>
      <c r="AJ74" s="587"/>
    </row>
    <row r="75" spans="1:36" s="525" customFormat="1" ht="15" customHeight="1">
      <c r="A75" s="1233"/>
      <c r="B75" s="1233"/>
      <c r="C75" s="1233"/>
      <c r="D75" s="1233"/>
      <c r="E75" s="1233"/>
      <c r="F75" s="1233"/>
      <c r="G75" s="887"/>
      <c r="H75" s="885"/>
      <c r="I75" s="1233"/>
      <c r="J75" s="1233"/>
      <c r="K75" s="892"/>
      <c r="L75" s="540"/>
      <c r="M75" s="559" t="s">
        <v>25</v>
      </c>
      <c r="N75" s="566"/>
      <c r="O75" s="566"/>
      <c r="P75" s="566"/>
      <c r="Q75" s="566"/>
      <c r="R75" s="566"/>
      <c r="S75" s="566"/>
      <c r="T75" s="566"/>
      <c r="U75" s="566"/>
      <c r="V75" s="562"/>
      <c r="W75" s="1203"/>
      <c r="X75" s="587"/>
      <c r="Y75" s="591"/>
      <c r="Z75" s="591" t="str">
        <f t="shared" si="2"/>
        <v>Добавить вид теплоносителя (параметры теплоносителя)</v>
      </c>
      <c r="AA75" s="591"/>
      <c r="AB75" s="591"/>
      <c r="AC75" s="591"/>
      <c r="AD75" s="587"/>
      <c r="AE75" s="587"/>
      <c r="AF75" s="587"/>
      <c r="AG75" s="587"/>
      <c r="AH75" s="587"/>
      <c r="AI75" s="587"/>
      <c r="AJ75" s="587"/>
    </row>
    <row r="76" spans="1:36" s="525" customFormat="1" ht="15" customHeight="1">
      <c r="A76" s="1233"/>
      <c r="B76" s="1233"/>
      <c r="C76" s="1233"/>
      <c r="D76" s="1233"/>
      <c r="E76" s="1233"/>
      <c r="F76" s="887"/>
      <c r="G76" s="887"/>
      <c r="H76" s="885"/>
      <c r="I76" s="1233"/>
      <c r="J76" s="887"/>
      <c r="K76" s="892"/>
      <c r="L76" s="540"/>
      <c r="M76" s="558" t="s">
        <v>11</v>
      </c>
      <c r="N76" s="566"/>
      <c r="O76" s="566"/>
      <c r="P76" s="566"/>
      <c r="Q76" s="566"/>
      <c r="R76" s="566"/>
      <c r="S76" s="566"/>
      <c r="T76" s="566"/>
      <c r="U76" s="565"/>
      <c r="V76" s="566"/>
      <c r="W76" s="667"/>
      <c r="X76" s="587"/>
      <c r="Y76" s="591"/>
      <c r="Z76" s="591" t="str">
        <f t="shared" si="2"/>
        <v>Добавить группу потребителей</v>
      </c>
      <c r="AA76" s="591"/>
      <c r="AB76" s="591"/>
      <c r="AC76" s="591"/>
      <c r="AD76" s="587"/>
      <c r="AE76" s="587"/>
      <c r="AF76" s="587"/>
      <c r="AG76" s="587"/>
      <c r="AH76" s="587"/>
      <c r="AI76" s="587"/>
      <c r="AJ76" s="587"/>
    </row>
    <row r="77" spans="1:36" s="525" customFormat="1" ht="15" customHeight="1">
      <c r="A77" s="1233"/>
      <c r="B77" s="1233"/>
      <c r="C77" s="1233"/>
      <c r="D77" s="1233"/>
      <c r="E77" s="891"/>
      <c r="F77" s="887"/>
      <c r="G77" s="887"/>
      <c r="H77" s="887"/>
      <c r="I77" s="883"/>
      <c r="J77" s="880"/>
      <c r="K77" s="890"/>
      <c r="L77" s="540"/>
      <c r="M77" s="553" t="s">
        <v>12</v>
      </c>
      <c r="N77" s="566"/>
      <c r="O77" s="566"/>
      <c r="P77" s="566"/>
      <c r="Q77" s="566"/>
      <c r="R77" s="566"/>
      <c r="S77" s="566"/>
      <c r="T77" s="566"/>
      <c r="U77" s="565"/>
      <c r="V77" s="566"/>
      <c r="W77" s="667"/>
      <c r="X77" s="587"/>
      <c r="Y77" s="591"/>
      <c r="Z77" s="591" t="str">
        <f t="shared" si="2"/>
        <v>Добавить схему подключения</v>
      </c>
      <c r="AA77" s="591"/>
      <c r="AB77" s="591"/>
      <c r="AC77" s="591"/>
      <c r="AD77" s="587"/>
      <c r="AE77" s="587"/>
      <c r="AF77" s="587"/>
      <c r="AG77" s="587"/>
      <c r="AH77" s="587"/>
      <c r="AI77" s="587"/>
      <c r="AJ77" s="587"/>
    </row>
    <row r="78" spans="1:36" s="525" customFormat="1" ht="15" customHeight="1">
      <c r="A78" s="1233"/>
      <c r="B78" s="1233"/>
      <c r="C78" s="1233"/>
      <c r="D78" s="891"/>
      <c r="E78" s="891"/>
      <c r="F78" s="887"/>
      <c r="G78" s="887"/>
      <c r="H78" s="887"/>
      <c r="I78" s="883"/>
      <c r="J78" s="880"/>
      <c r="K78" s="890"/>
      <c r="L78" s="540"/>
      <c r="M78" s="552" t="s">
        <v>17</v>
      </c>
      <c r="N78" s="566"/>
      <c r="O78" s="566"/>
      <c r="P78" s="566"/>
      <c r="Q78" s="566"/>
      <c r="R78" s="566"/>
      <c r="S78" s="566"/>
      <c r="T78" s="566"/>
      <c r="U78" s="565"/>
      <c r="V78" s="566"/>
      <c r="W78" s="667"/>
      <c r="X78" s="587"/>
      <c r="Y78" s="591"/>
      <c r="Z78" s="591" t="str">
        <f t="shared" si="2"/>
        <v>Добавить источник тепловой энергии</v>
      </c>
      <c r="AA78" s="591"/>
      <c r="AB78" s="591"/>
      <c r="AC78" s="591"/>
      <c r="AD78" s="587"/>
      <c r="AE78" s="587"/>
      <c r="AF78" s="587"/>
      <c r="AG78" s="587"/>
      <c r="AH78" s="587"/>
      <c r="AI78" s="587"/>
      <c r="AJ78" s="587"/>
    </row>
    <row r="79" spans="1:36" s="525" customFormat="1" ht="15" customHeight="1">
      <c r="A79" s="1233"/>
      <c r="B79" s="1233"/>
      <c r="C79" s="891"/>
      <c r="D79" s="891"/>
      <c r="E79" s="891"/>
      <c r="F79" s="891"/>
      <c r="G79" s="896"/>
      <c r="H79" s="883"/>
      <c r="I79" s="894"/>
      <c r="J79" s="880"/>
      <c r="K79" s="895"/>
      <c r="L79" s="540"/>
      <c r="M79" s="551" t="s">
        <v>18</v>
      </c>
      <c r="N79" s="566"/>
      <c r="O79" s="566"/>
      <c r="P79" s="566"/>
      <c r="Q79" s="566"/>
      <c r="R79" s="566"/>
      <c r="S79" s="566"/>
      <c r="T79" s="566"/>
      <c r="U79" s="565"/>
      <c r="V79" s="566"/>
      <c r="W79" s="667"/>
      <c r="X79" s="587"/>
      <c r="Y79" s="591"/>
      <c r="Z79" s="591" t="str">
        <f t="shared" si="2"/>
        <v>Добавить наименование системы теплоснабжения</v>
      </c>
      <c r="AA79" s="591"/>
      <c r="AB79" s="591"/>
      <c r="AC79" s="591"/>
      <c r="AD79" s="587"/>
      <c r="AE79" s="587"/>
      <c r="AF79" s="587"/>
      <c r="AG79" s="587"/>
      <c r="AH79" s="587"/>
      <c r="AI79" s="587"/>
      <c r="AJ79" s="587"/>
    </row>
    <row r="80" spans="1:36" s="525" customFormat="1" ht="15" customHeight="1">
      <c r="A80" s="1233"/>
      <c r="B80" s="891"/>
      <c r="C80" s="891"/>
      <c r="D80" s="891"/>
      <c r="E80" s="891"/>
      <c r="F80" s="891"/>
      <c r="G80" s="896"/>
      <c r="H80" s="883"/>
      <c r="I80" s="883"/>
      <c r="J80" s="880"/>
      <c r="K80" s="890"/>
      <c r="L80" s="540"/>
      <c r="M80" s="560" t="s">
        <v>19</v>
      </c>
      <c r="N80" s="566"/>
      <c r="O80" s="566"/>
      <c r="P80" s="566"/>
      <c r="Q80" s="566"/>
      <c r="R80" s="566"/>
      <c r="S80" s="566"/>
      <c r="T80" s="566"/>
      <c r="U80" s="565"/>
      <c r="V80" s="566"/>
      <c r="W80" s="667"/>
      <c r="X80" s="587"/>
      <c r="Y80" s="591"/>
      <c r="Z80" s="591" t="str">
        <f t="shared" si="2"/>
        <v>Добавить территорию действия тарифа</v>
      </c>
      <c r="AA80" s="591"/>
      <c r="AB80" s="591"/>
      <c r="AC80" s="591"/>
      <c r="AD80" s="587"/>
      <c r="AE80" s="587"/>
      <c r="AF80" s="587"/>
      <c r="AG80" s="587"/>
      <c r="AH80" s="587"/>
      <c r="AI80" s="587"/>
      <c r="AJ80" s="587"/>
    </row>
    <row r="81" spans="1:36" s="524" customFormat="1" ht="15" customHeight="1">
      <c r="A81" s="879"/>
      <c r="B81" s="879"/>
      <c r="C81" s="879"/>
      <c r="D81" s="879"/>
      <c r="E81" s="879"/>
      <c r="F81" s="879"/>
      <c r="G81" s="879"/>
      <c r="H81" s="879"/>
      <c r="I81" s="879"/>
      <c r="J81" s="879"/>
      <c r="K81" s="879"/>
      <c r="L81" s="494"/>
      <c r="M81" s="567" t="s">
        <v>309</v>
      </c>
      <c r="N81" s="566"/>
      <c r="O81" s="566"/>
      <c r="P81" s="566"/>
      <c r="Q81" s="566"/>
      <c r="R81" s="566"/>
      <c r="S81" s="566"/>
      <c r="T81" s="566"/>
      <c r="U81" s="565"/>
      <c r="V81" s="767"/>
      <c r="W81" s="767"/>
      <c r="X81" s="767"/>
      <c r="Y81" s="767"/>
      <c r="Z81" s="767"/>
      <c r="AA81" s="767"/>
      <c r="AB81" s="766"/>
      <c r="AC81" s="767"/>
      <c r="AD81" s="667"/>
      <c r="AE81" s="589"/>
      <c r="AF81" s="589"/>
      <c r="AG81" s="589"/>
      <c r="AH81" s="589"/>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5" customFormat="1" ht="22.5">
      <c r="A85" s="1233">
        <v>1</v>
      </c>
      <c r="B85" s="921"/>
      <c r="C85" s="921"/>
      <c r="D85" s="921"/>
      <c r="E85" s="922"/>
      <c r="F85" s="923"/>
      <c r="G85" s="921"/>
      <c r="H85" s="921"/>
      <c r="I85" s="924"/>
      <c r="J85" s="919"/>
      <c r="K85" s="928">
        <v>1</v>
      </c>
      <c r="L85" s="595" t="e">
        <f ca="1">mergeValue(A85)</f>
        <v>#NAME?</v>
      </c>
      <c r="M85" s="643" t="s">
        <v>20</v>
      </c>
      <c r="N85" s="582"/>
      <c r="O85" s="1290"/>
      <c r="P85" s="1291"/>
      <c r="Q85" s="1291"/>
      <c r="R85" s="1291"/>
      <c r="S85" s="1291"/>
      <c r="T85" s="1291"/>
      <c r="U85" s="1291"/>
      <c r="V85" s="1292"/>
      <c r="W85" s="632" t="s">
        <v>658</v>
      </c>
      <c r="X85" s="587"/>
      <c r="Y85" s="587"/>
      <c r="Z85" s="587"/>
      <c r="AA85" s="587"/>
      <c r="AB85" s="587"/>
      <c r="AC85" s="587"/>
      <c r="AD85" s="587"/>
      <c r="AE85" s="587"/>
      <c r="AF85" s="587"/>
      <c r="AG85" s="587"/>
      <c r="AH85" s="587"/>
      <c r="AI85" s="587"/>
    </row>
    <row r="86" spans="1:36" s="525" customFormat="1" ht="22.5">
      <c r="A86" s="1233"/>
      <c r="B86" s="1233">
        <v>1</v>
      </c>
      <c r="C86" s="921"/>
      <c r="D86" s="921"/>
      <c r="E86" s="923"/>
      <c r="F86" s="923"/>
      <c r="G86" s="921"/>
      <c r="H86" s="921"/>
      <c r="I86" s="918"/>
      <c r="J86" s="917"/>
      <c r="K86" s="928">
        <v>1</v>
      </c>
      <c r="L86" s="595" t="e">
        <f ca="1">mergeValue(A86) &amp;"."&amp; mergeValue(B86)</f>
        <v>#NAME?</v>
      </c>
      <c r="M86" s="548" t="s">
        <v>16</v>
      </c>
      <c r="N86" s="582"/>
      <c r="O86" s="1290"/>
      <c r="P86" s="1291"/>
      <c r="Q86" s="1291"/>
      <c r="R86" s="1291"/>
      <c r="S86" s="1291"/>
      <c r="T86" s="1291"/>
      <c r="U86" s="1291"/>
      <c r="V86" s="1292"/>
      <c r="W86" s="632" t="s">
        <v>477</v>
      </c>
      <c r="X86" s="587"/>
      <c r="Y86" s="587"/>
      <c r="Z86" s="587"/>
      <c r="AA86" s="587"/>
      <c r="AB86" s="587"/>
      <c r="AC86" s="587"/>
      <c r="AD86" s="587"/>
      <c r="AE86" s="587"/>
      <c r="AF86" s="587"/>
      <c r="AG86" s="587"/>
      <c r="AH86" s="587"/>
      <c r="AI86" s="587"/>
    </row>
    <row r="87" spans="1:36" s="525" customFormat="1" ht="22.5">
      <c r="A87" s="1233"/>
      <c r="B87" s="1233"/>
      <c r="C87" s="1233">
        <v>1</v>
      </c>
      <c r="D87" s="921"/>
      <c r="E87" s="923"/>
      <c r="F87" s="923"/>
      <c r="G87" s="921"/>
      <c r="H87" s="921"/>
      <c r="I87" s="925"/>
      <c r="J87" s="917"/>
      <c r="K87" s="928">
        <v>1</v>
      </c>
      <c r="L87" s="595" t="e">
        <f ca="1">mergeValue(A87) &amp;"."&amp; mergeValue(B87)&amp;"."&amp; mergeValue(C87)</f>
        <v>#NAME?</v>
      </c>
      <c r="M87" s="549" t="s">
        <v>7</v>
      </c>
      <c r="N87" s="582"/>
      <c r="O87" s="1290"/>
      <c r="P87" s="1291"/>
      <c r="Q87" s="1291"/>
      <c r="R87" s="1291"/>
      <c r="S87" s="1291"/>
      <c r="T87" s="1291"/>
      <c r="U87" s="1291"/>
      <c r="V87" s="1292"/>
      <c r="W87" s="632" t="s">
        <v>633</v>
      </c>
      <c r="X87" s="587"/>
      <c r="Y87" s="587"/>
      <c r="Z87" s="587"/>
      <c r="AA87" s="587"/>
      <c r="AB87" s="587"/>
      <c r="AC87" s="587"/>
      <c r="AD87" s="587"/>
      <c r="AE87" s="587"/>
      <c r="AF87" s="587"/>
      <c r="AG87" s="587"/>
      <c r="AH87" s="587"/>
      <c r="AI87" s="587"/>
    </row>
    <row r="88" spans="1:36" s="525" customFormat="1" ht="22.5">
      <c r="A88" s="1233"/>
      <c r="B88" s="1233"/>
      <c r="C88" s="1233"/>
      <c r="D88" s="1233">
        <v>1</v>
      </c>
      <c r="E88" s="923"/>
      <c r="F88" s="923"/>
      <c r="G88" s="921"/>
      <c r="H88" s="921"/>
      <c r="I88" s="1233">
        <v>1</v>
      </c>
      <c r="J88" s="917"/>
      <c r="K88" s="928">
        <v>1</v>
      </c>
      <c r="L88" s="595" t="e">
        <f ca="1">mergeValue(A88) &amp;"."&amp; mergeValue(B88)&amp;"."&amp; mergeValue(C88)&amp;"."&amp; mergeValue(D88)</f>
        <v>#NAME?</v>
      </c>
      <c r="M88" s="550" t="s">
        <v>22</v>
      </c>
      <c r="N88" s="582"/>
      <c r="O88" s="1290"/>
      <c r="P88" s="1291"/>
      <c r="Q88" s="1291"/>
      <c r="R88" s="1291"/>
      <c r="S88" s="1291"/>
      <c r="T88" s="1291"/>
      <c r="U88" s="1291"/>
      <c r="V88" s="1292"/>
      <c r="W88" s="632" t="s">
        <v>634</v>
      </c>
      <c r="X88" s="587"/>
      <c r="Y88" s="587"/>
      <c r="Z88" s="587"/>
      <c r="AA88" s="587"/>
      <c r="AB88" s="587"/>
      <c r="AC88" s="587"/>
      <c r="AD88" s="587"/>
      <c r="AE88" s="587"/>
      <c r="AF88" s="587"/>
      <c r="AG88" s="587"/>
      <c r="AH88" s="587"/>
      <c r="AI88" s="587"/>
    </row>
    <row r="89" spans="1:36" s="525" customFormat="1" ht="11.25" hidden="1" customHeight="1">
      <c r="A89" s="1233"/>
      <c r="B89" s="1233"/>
      <c r="C89" s="1233"/>
      <c r="D89" s="1233"/>
      <c r="E89" s="1233">
        <v>1</v>
      </c>
      <c r="F89" s="923"/>
      <c r="G89" s="921"/>
      <c r="H89" s="921"/>
      <c r="I89" s="1233"/>
      <c r="J89" s="923"/>
      <c r="K89" s="928">
        <v>1</v>
      </c>
      <c r="L89" s="595"/>
      <c r="M89" s="556"/>
      <c r="N89" s="583"/>
      <c r="O89" s="1293"/>
      <c r="P89" s="1294"/>
      <c r="Q89" s="1294"/>
      <c r="R89" s="1294"/>
      <c r="S89" s="1294"/>
      <c r="T89" s="1294"/>
      <c r="U89" s="1294"/>
      <c r="V89" s="1295"/>
      <c r="W89" s="561"/>
      <c r="X89" s="587"/>
      <c r="Y89" s="587"/>
      <c r="Z89" s="587"/>
      <c r="AA89" s="587"/>
      <c r="AB89" s="587"/>
      <c r="AC89" s="587"/>
      <c r="AD89" s="587"/>
      <c r="AE89" s="587"/>
      <c r="AF89" s="587"/>
      <c r="AG89" s="587"/>
      <c r="AH89" s="587"/>
      <c r="AI89" s="587"/>
    </row>
    <row r="90" spans="1:36" s="525" customFormat="1" ht="90">
      <c r="A90" s="1233"/>
      <c r="B90" s="1233"/>
      <c r="C90" s="1233"/>
      <c r="D90" s="1233"/>
      <c r="E90" s="1233"/>
      <c r="F90" s="1233">
        <v>1</v>
      </c>
      <c r="G90" s="921"/>
      <c r="H90" s="921"/>
      <c r="I90" s="1233"/>
      <c r="J90" s="1253"/>
      <c r="K90" s="928">
        <v>1</v>
      </c>
      <c r="L90" s="595" t="e">
        <f ca="1">mergeValue(A90) &amp;"."&amp; mergeValue(B90)&amp;"."&amp; mergeValue(C90)&amp;"."&amp; mergeValue(D90)&amp;"."&amp;  mergeValue(F90)</f>
        <v>#NAME?</v>
      </c>
      <c r="M90" s="556" t="s">
        <v>10</v>
      </c>
      <c r="N90" s="583"/>
      <c r="O90" s="1236"/>
      <c r="P90" s="1237"/>
      <c r="Q90" s="1237"/>
      <c r="R90" s="1237"/>
      <c r="S90" s="1237"/>
      <c r="T90" s="1237"/>
      <c r="U90" s="1237"/>
      <c r="V90" s="1238"/>
      <c r="W90" s="632" t="s">
        <v>635</v>
      </c>
      <c r="X90" s="587"/>
      <c r="Y90" s="591" t="e">
        <f ca="1">strCheckUnique(Z90:Z93)</f>
        <v>#NAME?</v>
      </c>
      <c r="Z90" s="587"/>
      <c r="AA90" s="591"/>
      <c r="AB90" s="587"/>
      <c r="AC90" s="587"/>
      <c r="AD90" s="587"/>
      <c r="AE90" s="587"/>
      <c r="AF90" s="587"/>
      <c r="AG90" s="587"/>
      <c r="AH90" s="587"/>
      <c r="AI90" s="587"/>
    </row>
    <row r="91" spans="1:36" s="525" customFormat="1" ht="192" customHeight="1">
      <c r="A91" s="1233"/>
      <c r="B91" s="1233"/>
      <c r="C91" s="1233"/>
      <c r="D91" s="1233"/>
      <c r="E91" s="1233"/>
      <c r="F91" s="1233"/>
      <c r="G91" s="921">
        <v>1</v>
      </c>
      <c r="H91" s="921"/>
      <c r="I91" s="1233"/>
      <c r="J91" s="1253"/>
      <c r="K91" s="920"/>
      <c r="L91" s="595" t="e">
        <f ca="1">mergeValue(A91) &amp;"."&amp; mergeValue(B91)&amp;"."&amp; mergeValue(C91)&amp;"."&amp; mergeValue(D91)&amp;"."&amp;  mergeValue(F91)&amp;"."&amp;  mergeValue(G91)</f>
        <v>#NAME?</v>
      </c>
      <c r="M91" s="1071"/>
      <c r="N91" s="588"/>
      <c r="O91" s="564"/>
      <c r="P91" s="564"/>
      <c r="Q91" s="564"/>
      <c r="R91" s="1243"/>
      <c r="S91" s="1229" t="s">
        <v>84</v>
      </c>
      <c r="T91" s="1243"/>
      <c r="U91" s="1229" t="s">
        <v>84</v>
      </c>
      <c r="V91" s="539"/>
      <c r="W91" s="1203" t="s">
        <v>659</v>
      </c>
      <c r="X91" s="587" t="e">
        <f ca="1">strCheckDate(O92:V92)</f>
        <v>#NAME?</v>
      </c>
      <c r="Y91" s="591"/>
      <c r="Z91" s="591" t="str">
        <f>IF(M91="","",M91 )</f>
        <v/>
      </c>
      <c r="AA91" s="591"/>
      <c r="AB91" s="591"/>
      <c r="AC91" s="591"/>
      <c r="AD91" s="587"/>
      <c r="AE91" s="587"/>
      <c r="AF91" s="587"/>
      <c r="AG91" s="587"/>
      <c r="AH91" s="587"/>
      <c r="AI91" s="587"/>
    </row>
    <row r="92" spans="1:36" s="525" customFormat="1" ht="11.25" hidden="1" customHeight="1">
      <c r="A92" s="1233"/>
      <c r="B92" s="1233"/>
      <c r="C92" s="1233"/>
      <c r="D92" s="1233"/>
      <c r="E92" s="1233"/>
      <c r="F92" s="1233"/>
      <c r="G92" s="921"/>
      <c r="H92" s="921"/>
      <c r="I92" s="1233"/>
      <c r="J92" s="1253"/>
      <c r="K92" s="928">
        <v>1</v>
      </c>
      <c r="L92" s="602"/>
      <c r="M92" s="648"/>
      <c r="N92" s="588"/>
      <c r="O92" s="564"/>
      <c r="P92" s="564"/>
      <c r="Q92" s="586" t="str">
        <f>R91 &amp; "-" &amp; T91</f>
        <v>-</v>
      </c>
      <c r="R92" s="1243"/>
      <c r="S92" s="1229"/>
      <c r="T92" s="1243"/>
      <c r="U92" s="1229"/>
      <c r="V92" s="539"/>
      <c r="W92" s="1203"/>
      <c r="X92" s="587"/>
      <c r="Y92" s="591"/>
      <c r="Z92" s="591"/>
      <c r="AA92" s="591"/>
      <c r="AB92" s="591"/>
      <c r="AC92" s="591"/>
      <c r="AD92" s="587"/>
      <c r="AE92" s="587"/>
      <c r="AF92" s="587"/>
      <c r="AG92" s="587"/>
      <c r="AH92" s="587"/>
      <c r="AI92" s="587"/>
    </row>
    <row r="93" spans="1:36" s="524" customFormat="1" ht="15" customHeight="1">
      <c r="A93" s="1233"/>
      <c r="B93" s="1233"/>
      <c r="C93" s="1233"/>
      <c r="D93" s="1233"/>
      <c r="E93" s="1233"/>
      <c r="F93" s="1233"/>
      <c r="G93" s="921"/>
      <c r="H93" s="921"/>
      <c r="I93" s="1233"/>
      <c r="J93" s="1253"/>
      <c r="K93" s="928">
        <v>1</v>
      </c>
      <c r="L93" s="540"/>
      <c r="M93" s="558" t="s">
        <v>25</v>
      </c>
      <c r="N93" s="553"/>
      <c r="O93" s="547"/>
      <c r="P93" s="547"/>
      <c r="Q93" s="547"/>
      <c r="R93" s="575"/>
      <c r="S93" s="566"/>
      <c r="T93" s="565"/>
      <c r="U93" s="553"/>
      <c r="V93" s="562"/>
      <c r="W93" s="1203"/>
      <c r="X93" s="589"/>
      <c r="Y93" s="589"/>
      <c r="Z93" s="589"/>
      <c r="AA93" s="589"/>
      <c r="AB93" s="589"/>
      <c r="AC93" s="589"/>
      <c r="AD93" s="589"/>
      <c r="AE93" s="589"/>
      <c r="AF93" s="589"/>
      <c r="AG93" s="589"/>
      <c r="AH93" s="589"/>
      <c r="AI93" s="589"/>
    </row>
    <row r="94" spans="1:36" s="524" customFormat="1" ht="15" customHeight="1">
      <c r="A94" s="1233"/>
      <c r="B94" s="1233"/>
      <c r="C94" s="1233"/>
      <c r="D94" s="1233"/>
      <c r="E94" s="1233"/>
      <c r="F94" s="923"/>
      <c r="G94" s="923"/>
      <c r="H94" s="921"/>
      <c r="I94" s="1233"/>
      <c r="J94" s="923"/>
      <c r="K94" s="927"/>
      <c r="L94" s="540"/>
      <c r="M94" s="553" t="s">
        <v>11</v>
      </c>
      <c r="N94" s="558"/>
      <c r="O94" s="558"/>
      <c r="P94" s="558"/>
      <c r="Q94" s="558"/>
      <c r="R94" s="558"/>
      <c r="S94" s="558"/>
      <c r="T94" s="558"/>
      <c r="U94" s="558"/>
      <c r="V94" s="558"/>
      <c r="W94" s="562"/>
      <c r="X94" s="589"/>
      <c r="Y94" s="589"/>
      <c r="Z94" s="589"/>
      <c r="AA94" s="589"/>
      <c r="AB94" s="589"/>
      <c r="AC94" s="589"/>
      <c r="AD94" s="589"/>
      <c r="AE94" s="589"/>
      <c r="AF94" s="589"/>
      <c r="AG94" s="589"/>
      <c r="AH94" s="589"/>
      <c r="AI94" s="589"/>
      <c r="AJ94" s="589"/>
    </row>
    <row r="95" spans="1:36" s="524" customFormat="1" ht="15" hidden="1" customHeight="1">
      <c r="A95" s="1233"/>
      <c r="B95" s="1233"/>
      <c r="C95" s="1233"/>
      <c r="D95" s="1233"/>
      <c r="E95" s="923"/>
      <c r="F95" s="923"/>
      <c r="G95" s="923"/>
      <c r="H95" s="921"/>
      <c r="I95" s="1233"/>
      <c r="J95" s="923"/>
      <c r="K95" s="927"/>
      <c r="L95" s="540"/>
      <c r="M95" s="553"/>
      <c r="N95" s="558"/>
      <c r="O95" s="558"/>
      <c r="P95" s="558"/>
      <c r="Q95" s="558"/>
      <c r="R95" s="558"/>
      <c r="S95" s="558"/>
      <c r="T95" s="558"/>
      <c r="U95" s="558"/>
      <c r="V95" s="558"/>
      <c r="W95" s="562"/>
      <c r="X95" s="589"/>
      <c r="Y95" s="589"/>
      <c r="Z95" s="589"/>
      <c r="AA95" s="589"/>
      <c r="AB95" s="589"/>
      <c r="AC95" s="589"/>
      <c r="AD95" s="589"/>
      <c r="AE95" s="589"/>
      <c r="AF95" s="589"/>
      <c r="AG95" s="589"/>
      <c r="AH95" s="589"/>
      <c r="AI95" s="589"/>
      <c r="AJ95" s="589"/>
    </row>
    <row r="96" spans="1:36" s="524" customFormat="1" ht="15" customHeight="1">
      <c r="A96" s="1233"/>
      <c r="B96" s="1233"/>
      <c r="C96" s="1233"/>
      <c r="D96" s="926"/>
      <c r="E96" s="926"/>
      <c r="F96" s="923"/>
      <c r="G96" s="921"/>
      <c r="H96" s="921"/>
      <c r="I96" s="919"/>
      <c r="J96" s="916"/>
      <c r="K96" s="928">
        <v>1</v>
      </c>
      <c r="L96" s="540"/>
      <c r="M96" s="552" t="s">
        <v>17</v>
      </c>
      <c r="N96" s="551"/>
      <c r="O96" s="547"/>
      <c r="P96" s="547"/>
      <c r="Q96" s="547"/>
      <c r="R96" s="575"/>
      <c r="S96" s="566"/>
      <c r="T96" s="565"/>
      <c r="U96" s="551"/>
      <c r="V96" s="566"/>
      <c r="W96" s="562"/>
      <c r="X96" s="589"/>
      <c r="Y96" s="589"/>
      <c r="Z96" s="589"/>
      <c r="AA96" s="589"/>
      <c r="AB96" s="589"/>
      <c r="AC96" s="589"/>
      <c r="AD96" s="589"/>
      <c r="AE96" s="589"/>
      <c r="AF96" s="589"/>
      <c r="AG96" s="589"/>
      <c r="AH96" s="589"/>
      <c r="AI96" s="589"/>
    </row>
    <row r="97" spans="1:40" s="524" customFormat="1" ht="15" customHeight="1">
      <c r="A97" s="1233"/>
      <c r="B97" s="1233"/>
      <c r="C97" s="926"/>
      <c r="D97" s="926"/>
      <c r="E97" s="926"/>
      <c r="F97" s="926"/>
      <c r="G97" s="921"/>
      <c r="H97" s="921"/>
      <c r="I97" s="929"/>
      <c r="J97" s="916"/>
      <c r="K97" s="928">
        <v>1</v>
      </c>
      <c r="L97" s="540"/>
      <c r="M97" s="551" t="s">
        <v>18</v>
      </c>
      <c r="N97" s="551"/>
      <c r="O97" s="547"/>
      <c r="P97" s="547"/>
      <c r="Q97" s="547"/>
      <c r="R97" s="575"/>
      <c r="S97" s="566"/>
      <c r="T97" s="565"/>
      <c r="U97" s="551"/>
      <c r="V97" s="566"/>
      <c r="W97" s="562"/>
      <c r="X97" s="589"/>
      <c r="Y97" s="589"/>
      <c r="Z97" s="589"/>
      <c r="AA97" s="589"/>
      <c r="AB97" s="589"/>
      <c r="AC97" s="589"/>
      <c r="AD97" s="589"/>
      <c r="AE97" s="589"/>
      <c r="AF97" s="589"/>
      <c r="AG97" s="589"/>
      <c r="AH97" s="589"/>
      <c r="AI97" s="589"/>
    </row>
    <row r="98" spans="1:40" s="524" customFormat="1" ht="15" customHeight="1">
      <c r="A98" s="1233"/>
      <c r="B98" s="926"/>
      <c r="C98" s="926"/>
      <c r="D98" s="926"/>
      <c r="E98" s="926"/>
      <c r="F98" s="926"/>
      <c r="G98" s="921"/>
      <c r="H98" s="921"/>
      <c r="I98" s="919"/>
      <c r="J98" s="916"/>
      <c r="K98" s="928">
        <v>1</v>
      </c>
      <c r="L98" s="540"/>
      <c r="M98" s="560" t="s">
        <v>19</v>
      </c>
      <c r="N98" s="551"/>
      <c r="O98" s="547"/>
      <c r="P98" s="547"/>
      <c r="Q98" s="547"/>
      <c r="R98" s="575"/>
      <c r="S98" s="566"/>
      <c r="T98" s="565"/>
      <c r="U98" s="551"/>
      <c r="V98" s="566"/>
      <c r="W98" s="562"/>
      <c r="X98" s="589"/>
      <c r="Y98" s="589"/>
      <c r="Z98" s="589"/>
      <c r="AA98" s="589"/>
      <c r="AB98" s="589"/>
      <c r="AC98" s="589"/>
      <c r="AD98" s="589"/>
      <c r="AE98" s="589"/>
      <c r="AF98" s="589"/>
      <c r="AG98" s="589"/>
      <c r="AH98" s="589"/>
      <c r="AI98" s="589"/>
    </row>
    <row r="99" spans="1:40" s="524" customFormat="1" ht="15" customHeight="1">
      <c r="A99" s="915"/>
      <c r="B99" s="915"/>
      <c r="C99" s="915"/>
      <c r="D99" s="915"/>
      <c r="E99" s="915"/>
      <c r="F99" s="915"/>
      <c r="G99" s="915"/>
      <c r="H99" s="915"/>
      <c r="I99" s="915"/>
      <c r="J99" s="915"/>
      <c r="K99" s="915"/>
      <c r="L99" s="494"/>
      <c r="M99" s="567" t="s">
        <v>309</v>
      </c>
      <c r="N99" s="551"/>
      <c r="O99" s="547"/>
      <c r="P99" s="547"/>
      <c r="Q99" s="547"/>
      <c r="R99" s="575"/>
      <c r="S99" s="566"/>
      <c r="T99" s="565"/>
      <c r="U99" s="551"/>
      <c r="V99" s="566"/>
      <c r="W99" s="562"/>
      <c r="X99" s="589"/>
      <c r="Y99" s="589"/>
      <c r="Z99" s="589"/>
      <c r="AA99" s="589"/>
      <c r="AB99" s="589"/>
      <c r="AC99" s="589"/>
      <c r="AD99" s="589"/>
      <c r="AE99" s="589"/>
      <c r="AF99" s="589"/>
      <c r="AG99" s="589"/>
      <c r="AH99" s="589"/>
      <c r="AI99" s="589"/>
    </row>
    <row r="100" spans="1:40" s="599" customFormat="1" ht="15" customHeight="1">
      <c r="A100" s="598"/>
      <c r="B100" s="598"/>
      <c r="C100" s="598"/>
      <c r="D100" s="598"/>
      <c r="E100" s="598"/>
      <c r="F100" s="598"/>
      <c r="G100" s="597"/>
      <c r="H100" s="598"/>
      <c r="I100" s="683"/>
      <c r="J100" s="684"/>
      <c r="L100" s="600"/>
      <c r="M100" s="678"/>
      <c r="N100" s="679"/>
      <c r="O100" s="680"/>
      <c r="P100" s="680"/>
      <c r="Q100" s="680"/>
      <c r="R100" s="681"/>
      <c r="S100" s="555"/>
      <c r="T100" s="682"/>
      <c r="U100" s="679"/>
      <c r="V100" s="555"/>
      <c r="W100" s="555"/>
      <c r="X100" s="598"/>
      <c r="Y100" s="598"/>
      <c r="Z100" s="598"/>
      <c r="AA100" s="598"/>
      <c r="AB100" s="598"/>
      <c r="AC100" s="598"/>
      <c r="AD100" s="598"/>
      <c r="AE100" s="598"/>
      <c r="AF100" s="598"/>
      <c r="AG100" s="598"/>
      <c r="AH100" s="598"/>
      <c r="AI100" s="598"/>
    </row>
    <row r="101" spans="1:40" s="35" customFormat="1" ht="17.100000000000001" customHeight="1">
      <c r="G101" s="35" t="s">
        <v>13</v>
      </c>
      <c r="I101" s="35" t="s">
        <v>68</v>
      </c>
      <c r="V101" s="158"/>
    </row>
    <row r="102" spans="1:40" ht="17.100000000000001" customHeight="1">
      <c r="X102" s="471"/>
      <c r="Y102" s="43"/>
      <c r="Z102" s="43"/>
    </row>
    <row r="103" spans="1:40" s="525" customFormat="1" ht="22.5">
      <c r="A103" s="1233">
        <v>1</v>
      </c>
      <c r="B103" s="1081"/>
      <c r="C103" s="1081"/>
      <c r="D103" s="1081"/>
      <c r="E103" s="1082"/>
      <c r="F103" s="1083"/>
      <c r="G103" s="1081"/>
      <c r="H103" s="1081"/>
      <c r="I103" s="1062"/>
      <c r="J103" s="1067"/>
      <c r="K103" s="1067"/>
      <c r="L103" s="595" t="e">
        <f ca="1">mergeValue(A103)</f>
        <v>#NAME?</v>
      </c>
      <c r="M103" s="643" t="s">
        <v>20</v>
      </c>
      <c r="N103" s="582"/>
      <c r="O103" s="1290"/>
      <c r="P103" s="1291"/>
      <c r="Q103" s="1291"/>
      <c r="R103" s="1291"/>
      <c r="S103" s="1291"/>
      <c r="T103" s="1291"/>
      <c r="U103" s="1291"/>
      <c r="V103" s="1291"/>
      <c r="W103" s="1291"/>
      <c r="X103" s="1291"/>
      <c r="Y103" s="1291"/>
      <c r="Z103" s="1291"/>
      <c r="AA103" s="1292"/>
      <c r="AB103" s="632" t="s">
        <v>476</v>
      </c>
      <c r="AC103" s="587"/>
      <c r="AD103" s="587"/>
      <c r="AE103" s="587"/>
      <c r="AF103" s="587"/>
      <c r="AG103" s="587"/>
      <c r="AH103" s="587"/>
      <c r="AI103" s="587"/>
      <c r="AJ103" s="587"/>
      <c r="AK103" s="587"/>
      <c r="AL103" s="587"/>
      <c r="AM103" s="587"/>
      <c r="AN103" s="587"/>
    </row>
    <row r="104" spans="1:40" s="525" customFormat="1" ht="22.5">
      <c r="A104" s="1233"/>
      <c r="B104" s="1233">
        <v>1</v>
      </c>
      <c r="C104" s="1081"/>
      <c r="D104" s="1081"/>
      <c r="E104" s="1083"/>
      <c r="F104" s="1083"/>
      <c r="G104" s="1081"/>
      <c r="H104" s="1081"/>
      <c r="I104" s="1069"/>
      <c r="J104" s="1064"/>
      <c r="K104" s="1063"/>
      <c r="L104" s="595" t="e">
        <f ca="1">mergeValue(A104) &amp;"."&amp; mergeValue(B104)</f>
        <v>#NAME?</v>
      </c>
      <c r="M104" s="548" t="s">
        <v>16</v>
      </c>
      <c r="N104" s="582"/>
      <c r="O104" s="1290"/>
      <c r="P104" s="1291"/>
      <c r="Q104" s="1291"/>
      <c r="R104" s="1291"/>
      <c r="S104" s="1291"/>
      <c r="T104" s="1291"/>
      <c r="U104" s="1291"/>
      <c r="V104" s="1291"/>
      <c r="W104" s="1291"/>
      <c r="X104" s="1291"/>
      <c r="Y104" s="1291"/>
      <c r="Z104" s="1291"/>
      <c r="AA104" s="1292"/>
      <c r="AB104" s="632" t="s">
        <v>477</v>
      </c>
      <c r="AC104" s="587"/>
      <c r="AD104" s="587"/>
      <c r="AE104" s="587"/>
      <c r="AF104" s="587"/>
      <c r="AG104" s="587"/>
      <c r="AH104" s="587"/>
      <c r="AI104" s="587"/>
      <c r="AJ104" s="587"/>
      <c r="AK104" s="587"/>
      <c r="AL104" s="587"/>
      <c r="AM104" s="587"/>
      <c r="AN104" s="587"/>
    </row>
    <row r="105" spans="1:40" s="525" customFormat="1" ht="22.5">
      <c r="A105" s="1233"/>
      <c r="B105" s="1233"/>
      <c r="C105" s="1233">
        <v>1</v>
      </c>
      <c r="D105" s="1081"/>
      <c r="E105" s="1083"/>
      <c r="F105" s="1083"/>
      <c r="G105" s="1081"/>
      <c r="H105" s="1081"/>
      <c r="I105" s="1069"/>
      <c r="J105" s="1064"/>
      <c r="K105" s="1063"/>
      <c r="L105" s="595" t="e">
        <f ca="1">mergeValue(A105) &amp;"."&amp; mergeValue(B105)&amp;"."&amp; mergeValue(C105)</f>
        <v>#NAME?</v>
      </c>
      <c r="M105" s="549" t="s">
        <v>7</v>
      </c>
      <c r="N105" s="582"/>
      <c r="O105" s="1290"/>
      <c r="P105" s="1291"/>
      <c r="Q105" s="1291"/>
      <c r="R105" s="1291"/>
      <c r="S105" s="1291"/>
      <c r="T105" s="1291"/>
      <c r="U105" s="1291"/>
      <c r="V105" s="1291"/>
      <c r="W105" s="1291"/>
      <c r="X105" s="1291"/>
      <c r="Y105" s="1291"/>
      <c r="Z105" s="1291"/>
      <c r="AA105" s="1292"/>
      <c r="AB105" s="632" t="s">
        <v>633</v>
      </c>
      <c r="AC105" s="587"/>
      <c r="AD105" s="587"/>
      <c r="AE105" s="587"/>
      <c r="AF105" s="587"/>
      <c r="AG105" s="587"/>
      <c r="AH105" s="587"/>
      <c r="AI105" s="587"/>
      <c r="AJ105" s="587"/>
      <c r="AK105" s="587"/>
      <c r="AL105" s="587"/>
      <c r="AM105" s="587"/>
      <c r="AN105" s="587"/>
    </row>
    <row r="106" spans="1:40" s="525" customFormat="1" ht="22.5">
      <c r="A106" s="1233"/>
      <c r="B106" s="1233"/>
      <c r="C106" s="1233"/>
      <c r="D106" s="1233">
        <v>1</v>
      </c>
      <c r="E106" s="1083"/>
      <c r="F106" s="1083"/>
      <c r="G106" s="1081"/>
      <c r="H106" s="1081"/>
      <c r="I106" s="1069"/>
      <c r="J106" s="1064"/>
      <c r="K106" s="1063"/>
      <c r="L106" s="595" t="e">
        <f ca="1">mergeValue(A106) &amp;"."&amp; mergeValue(B106)&amp;"."&amp; mergeValue(C106)&amp;"."&amp; mergeValue(D106)</f>
        <v>#NAME?</v>
      </c>
      <c r="M106" s="550" t="s">
        <v>22</v>
      </c>
      <c r="N106" s="582"/>
      <c r="O106" s="1290"/>
      <c r="P106" s="1291"/>
      <c r="Q106" s="1291"/>
      <c r="R106" s="1291"/>
      <c r="S106" s="1291"/>
      <c r="T106" s="1291"/>
      <c r="U106" s="1291"/>
      <c r="V106" s="1291"/>
      <c r="W106" s="1291"/>
      <c r="X106" s="1291"/>
      <c r="Y106" s="1291"/>
      <c r="Z106" s="1291"/>
      <c r="AA106" s="1292"/>
      <c r="AB106" s="632" t="s">
        <v>634</v>
      </c>
      <c r="AC106" s="587"/>
      <c r="AD106" s="587"/>
      <c r="AE106" s="587"/>
      <c r="AF106" s="587"/>
      <c r="AG106" s="587"/>
      <c r="AH106" s="587"/>
      <c r="AI106" s="587"/>
      <c r="AJ106" s="587"/>
      <c r="AK106" s="587"/>
      <c r="AL106" s="587"/>
      <c r="AM106" s="587"/>
      <c r="AN106" s="587"/>
    </row>
    <row r="107" spans="1:40" s="525" customFormat="1" ht="0.2" customHeight="1">
      <c r="A107" s="1233"/>
      <c r="B107" s="1233"/>
      <c r="C107" s="1233"/>
      <c r="D107" s="1233"/>
      <c r="E107" s="1233">
        <v>1</v>
      </c>
      <c r="F107" s="1083"/>
      <c r="G107" s="1081"/>
      <c r="H107" s="1081"/>
      <c r="I107" s="1068"/>
      <c r="J107" s="1064"/>
      <c r="K107" s="1063"/>
      <c r="L107" s="595"/>
      <c r="M107" s="556"/>
      <c r="N107" s="583"/>
      <c r="O107" s="1293"/>
      <c r="P107" s="1294"/>
      <c r="Q107" s="1294"/>
      <c r="R107" s="1294"/>
      <c r="S107" s="1294"/>
      <c r="T107" s="1294"/>
      <c r="U107" s="1294"/>
      <c r="V107" s="1294"/>
      <c r="W107" s="1294"/>
      <c r="X107" s="1294"/>
      <c r="Y107" s="1294"/>
      <c r="Z107" s="1294"/>
      <c r="AA107" s="1295"/>
      <c r="AB107" s="632"/>
      <c r="AC107" s="587"/>
      <c r="AD107" s="587"/>
      <c r="AE107" s="587"/>
      <c r="AF107" s="587"/>
      <c r="AG107" s="587"/>
      <c r="AH107" s="587"/>
      <c r="AI107" s="587"/>
      <c r="AJ107" s="587"/>
      <c r="AK107" s="587"/>
      <c r="AL107" s="587"/>
      <c r="AM107" s="587"/>
      <c r="AN107" s="587"/>
    </row>
    <row r="108" spans="1:40" s="525" customFormat="1" ht="90">
      <c r="A108" s="1233"/>
      <c r="B108" s="1233"/>
      <c r="C108" s="1233"/>
      <c r="D108" s="1233"/>
      <c r="E108" s="1233"/>
      <c r="F108" s="1233">
        <v>1</v>
      </c>
      <c r="G108" s="1081"/>
      <c r="H108" s="1081"/>
      <c r="I108" s="1255"/>
      <c r="J108" s="1064"/>
      <c r="K108" s="1063"/>
      <c r="L108" s="595" t="e">
        <f ca="1">mergeValue(A108) &amp;"."&amp; mergeValue(B108)&amp;"."&amp; mergeValue(C108)&amp;"."&amp; mergeValue(D108)&amp;"."&amp; mergeValue(F108)</f>
        <v>#NAME?</v>
      </c>
      <c r="M108" s="557" t="s">
        <v>10</v>
      </c>
      <c r="N108" s="583"/>
      <c r="O108" s="1236"/>
      <c r="P108" s="1237"/>
      <c r="Q108" s="1237"/>
      <c r="R108" s="1237"/>
      <c r="S108" s="1237"/>
      <c r="T108" s="1237"/>
      <c r="U108" s="1237"/>
      <c r="V108" s="1237"/>
      <c r="W108" s="1237"/>
      <c r="X108" s="1237"/>
      <c r="Y108" s="1237"/>
      <c r="Z108" s="1237"/>
      <c r="AA108" s="1238"/>
      <c r="AB108" s="632" t="s">
        <v>635</v>
      </c>
      <c r="AC108" s="587"/>
      <c r="AD108" s="591" t="e">
        <f ca="1">strCheckUnique(AE108:AE113)</f>
        <v>#NAME?</v>
      </c>
      <c r="AE108" s="587"/>
      <c r="AF108" s="591"/>
      <c r="AG108" s="587"/>
      <c r="AH108" s="587"/>
      <c r="AI108" s="587"/>
      <c r="AJ108" s="587"/>
      <c r="AK108" s="587"/>
      <c r="AL108" s="587"/>
      <c r="AM108" s="587"/>
      <c r="AN108" s="587"/>
    </row>
    <row r="109" spans="1:40" s="525" customFormat="1" ht="135">
      <c r="A109" s="1233"/>
      <c r="B109" s="1233"/>
      <c r="C109" s="1233"/>
      <c r="D109" s="1233"/>
      <c r="E109" s="1233"/>
      <c r="F109" s="1233"/>
      <c r="G109" s="1233">
        <v>1</v>
      </c>
      <c r="H109" s="1081"/>
      <c r="I109" s="1255"/>
      <c r="J109" s="1256"/>
      <c r="K109" s="1070"/>
      <c r="L109" s="595" t="e">
        <f ca="1">mergeValue(A109) &amp;"."&amp; mergeValue(B109)&amp;"."&amp; mergeValue(C109)&amp;"."&amp; mergeValue(D109)&amp;"."&amp; mergeValue(F109)&amp;"."&amp; mergeValue(G109)</f>
        <v>#NAME?</v>
      </c>
      <c r="M109" s="1071" t="s">
        <v>650</v>
      </c>
      <c r="N109" s="648"/>
      <c r="O109" s="564"/>
      <c r="P109" s="564"/>
      <c r="Q109" s="564"/>
      <c r="R109" s="495"/>
      <c r="S109" s="1096"/>
      <c r="T109" s="495"/>
      <c r="U109" s="1096"/>
      <c r="V109" s="586" t="str">
        <f>W109 &amp; "-" &amp; Y109</f>
        <v>-</v>
      </c>
      <c r="W109" s="1243"/>
      <c r="X109" s="1229" t="s">
        <v>84</v>
      </c>
      <c r="Y109" s="1243"/>
      <c r="Z109" s="1229" t="s">
        <v>84</v>
      </c>
      <c r="AA109" s="539"/>
      <c r="AB109" s="632" t="s">
        <v>668</v>
      </c>
      <c r="AC109" s="587" t="e">
        <f ca="1">strCheckDate(O109:AA109)</f>
        <v>#NAME?</v>
      </c>
      <c r="AD109" s="591"/>
      <c r="AE109" s="591" t="str">
        <f>IF(M109="","",M109 )</f>
        <v>горячая вода в системе централизованного теплоснабжения на горячее водоснабжение</v>
      </c>
      <c r="AF109" s="591"/>
      <c r="AG109" s="591"/>
      <c r="AH109" s="591"/>
      <c r="AI109" s="587"/>
      <c r="AJ109" s="587"/>
      <c r="AK109" s="587"/>
      <c r="AL109" s="587"/>
      <c r="AM109" s="587"/>
      <c r="AN109" s="587"/>
    </row>
    <row r="110" spans="1:40" s="525" customFormat="1" ht="102.75" customHeight="1">
      <c r="A110" s="1233"/>
      <c r="B110" s="1233"/>
      <c r="C110" s="1233"/>
      <c r="D110" s="1233"/>
      <c r="E110" s="1233"/>
      <c r="F110" s="1233"/>
      <c r="G110" s="1233"/>
      <c r="H110" s="1081">
        <v>1</v>
      </c>
      <c r="I110" s="1255"/>
      <c r="J110" s="1256"/>
      <c r="K110" s="1070"/>
      <c r="L110" s="595" t="e">
        <f ca="1">mergeValue(A110) &amp;"."&amp; mergeValue(B110)&amp;"."&amp; mergeValue(C110)&amp;"."&amp; mergeValue(D110)&amp;"."&amp; mergeValue(F110)&amp;"."&amp; mergeValue(G110)&amp;"."&amp; mergeValue(H110)</f>
        <v>#NAME?</v>
      </c>
      <c r="M110" s="1073"/>
      <c r="N110" s="496"/>
      <c r="O110" s="564"/>
      <c r="P110" s="564"/>
      <c r="Q110" s="564"/>
      <c r="R110" s="495"/>
      <c r="S110" s="1096"/>
      <c r="T110" s="495"/>
      <c r="U110" s="1096"/>
      <c r="V110" s="586" t="str">
        <f>W110 &amp; "-" &amp; Y110</f>
        <v>-</v>
      </c>
      <c r="W110" s="1243"/>
      <c r="X110" s="1229"/>
      <c r="Y110" s="1243"/>
      <c r="Z110" s="1229"/>
      <c r="AA110" s="672"/>
      <c r="AB110" s="1203" t="s">
        <v>669</v>
      </c>
      <c r="AC110" s="587" t="e">
        <f ca="1">strCheckDate(O110:AA110)</f>
        <v>#NAME?</v>
      </c>
      <c r="AD110" s="587"/>
      <c r="AE110" s="587"/>
      <c r="AF110" s="591"/>
      <c r="AG110" s="587"/>
      <c r="AH110" s="587"/>
      <c r="AI110" s="587"/>
      <c r="AJ110" s="587"/>
      <c r="AK110" s="587"/>
      <c r="AL110" s="587"/>
      <c r="AM110" s="587"/>
      <c r="AN110" s="587"/>
    </row>
    <row r="111" spans="1:40" s="525" customFormat="1" ht="0.2" customHeight="1">
      <c r="A111" s="1233"/>
      <c r="B111" s="1233"/>
      <c r="C111" s="1233"/>
      <c r="D111" s="1233"/>
      <c r="E111" s="1233"/>
      <c r="F111" s="1233"/>
      <c r="G111" s="1233"/>
      <c r="H111" s="1081"/>
      <c r="I111" s="1255"/>
      <c r="J111" s="1256"/>
      <c r="K111" s="1070"/>
      <c r="L111" s="602"/>
      <c r="M111" s="648"/>
      <c r="N111" s="648"/>
      <c r="O111" s="564"/>
      <c r="P111" s="495"/>
      <c r="Q111" s="495"/>
      <c r="R111" s="495"/>
      <c r="S111" s="495"/>
      <c r="T111" s="495"/>
      <c r="U111" s="561"/>
      <c r="V111" s="586"/>
      <c r="W111" s="1228"/>
      <c r="X111" s="1229"/>
      <c r="Y111" s="1228"/>
      <c r="Z111" s="1229"/>
      <c r="AA111" s="539"/>
      <c r="AB111" s="1203"/>
      <c r="AC111" s="587"/>
      <c r="AD111" s="587"/>
      <c r="AE111" s="587"/>
      <c r="AF111" s="591">
        <f ca="1">OFFSET(AF111,-1,0)</f>
        <v>0</v>
      </c>
      <c r="AG111" s="587"/>
      <c r="AH111" s="587"/>
      <c r="AI111" s="587"/>
      <c r="AJ111" s="587"/>
      <c r="AK111" s="587"/>
      <c r="AL111" s="587"/>
      <c r="AM111" s="587"/>
      <c r="AN111" s="587"/>
    </row>
    <row r="112" spans="1:40" s="524" customFormat="1" ht="15" customHeight="1">
      <c r="A112" s="1233"/>
      <c r="B112" s="1233"/>
      <c r="C112" s="1233"/>
      <c r="D112" s="1233"/>
      <c r="E112" s="1233"/>
      <c r="F112" s="1233"/>
      <c r="G112" s="1233"/>
      <c r="H112" s="1081"/>
      <c r="I112" s="1255"/>
      <c r="J112" s="1256"/>
      <c r="K112" s="1072"/>
      <c r="L112" s="540"/>
      <c r="M112" s="559" t="s">
        <v>41</v>
      </c>
      <c r="N112" s="553"/>
      <c r="O112" s="547"/>
      <c r="P112" s="547"/>
      <c r="Q112" s="547"/>
      <c r="R112" s="547"/>
      <c r="S112" s="547"/>
      <c r="T112" s="547"/>
      <c r="U112" s="547"/>
      <c r="V112" s="547"/>
      <c r="W112" s="565"/>
      <c r="X112" s="566"/>
      <c r="Y112" s="565"/>
      <c r="Z112" s="553"/>
      <c r="AA112" s="562"/>
      <c r="AB112" s="1203"/>
      <c r="AC112" s="589"/>
      <c r="AD112" s="589"/>
      <c r="AE112" s="589"/>
      <c r="AF112" s="589"/>
      <c r="AG112" s="589"/>
      <c r="AH112" s="589"/>
      <c r="AI112" s="589"/>
      <c r="AJ112" s="589"/>
      <c r="AK112" s="589"/>
      <c r="AL112" s="589"/>
      <c r="AM112" s="589"/>
      <c r="AN112" s="589"/>
    </row>
    <row r="113" spans="1:40" s="524" customFormat="1" ht="15" customHeight="1">
      <c r="A113" s="1233"/>
      <c r="B113" s="1233"/>
      <c r="C113" s="1233"/>
      <c r="D113" s="1233"/>
      <c r="E113" s="1233"/>
      <c r="F113" s="1233"/>
      <c r="G113" s="1081"/>
      <c r="H113" s="1081"/>
      <c r="I113" s="1255"/>
      <c r="J113" s="1078"/>
      <c r="K113" s="1072"/>
      <c r="L113" s="540"/>
      <c r="M113" s="558" t="s">
        <v>25</v>
      </c>
      <c r="N113" s="559"/>
      <c r="O113" s="559"/>
      <c r="P113" s="559"/>
      <c r="Q113" s="559"/>
      <c r="R113" s="559"/>
      <c r="S113" s="559"/>
      <c r="T113" s="559"/>
      <c r="U113" s="559"/>
      <c r="V113" s="559"/>
      <c r="W113" s="559"/>
      <c r="X113" s="559"/>
      <c r="Y113" s="559"/>
      <c r="Z113" s="559"/>
      <c r="AA113" s="559"/>
      <c r="AB113" s="562"/>
      <c r="AC113" s="589"/>
      <c r="AD113" s="589"/>
      <c r="AE113" s="589"/>
      <c r="AF113" s="589"/>
      <c r="AG113" s="589"/>
      <c r="AH113" s="589"/>
      <c r="AI113" s="589"/>
      <c r="AJ113" s="589"/>
      <c r="AK113" s="589"/>
      <c r="AL113" s="589"/>
      <c r="AM113" s="589"/>
      <c r="AN113" s="589"/>
    </row>
    <row r="114" spans="1:40" s="524" customFormat="1" ht="15" customHeight="1">
      <c r="A114" s="1233"/>
      <c r="B114" s="1233"/>
      <c r="C114" s="1233"/>
      <c r="D114" s="1233"/>
      <c r="E114" s="1233"/>
      <c r="F114" s="1084"/>
      <c r="G114" s="1081"/>
      <c r="H114" s="1081"/>
      <c r="I114" s="1068"/>
      <c r="J114" s="1066"/>
      <c r="K114" s="1072"/>
      <c r="L114" s="540"/>
      <c r="M114" s="553" t="s">
        <v>11</v>
      </c>
      <c r="N114" s="552"/>
      <c r="O114" s="547"/>
      <c r="P114" s="547"/>
      <c r="Q114" s="547"/>
      <c r="R114" s="547"/>
      <c r="S114" s="547"/>
      <c r="T114" s="547"/>
      <c r="U114" s="547"/>
      <c r="V114" s="547"/>
      <c r="W114" s="575"/>
      <c r="X114" s="566"/>
      <c r="Y114" s="565"/>
      <c r="Z114" s="552"/>
      <c r="AA114" s="566"/>
      <c r="AB114" s="562"/>
      <c r="AC114" s="589"/>
      <c r="AD114" s="589"/>
      <c r="AE114" s="589"/>
      <c r="AF114" s="589"/>
      <c r="AG114" s="589"/>
      <c r="AH114" s="589"/>
      <c r="AI114" s="589"/>
      <c r="AJ114" s="589"/>
      <c r="AK114" s="589"/>
      <c r="AL114" s="589"/>
      <c r="AM114" s="589"/>
      <c r="AN114" s="589"/>
    </row>
    <row r="115" spans="1:40" s="524" customFormat="1" ht="0.2" customHeight="1">
      <c r="A115" s="1233"/>
      <c r="B115" s="1233"/>
      <c r="C115" s="1233"/>
      <c r="D115" s="1083"/>
      <c r="E115" s="1084"/>
      <c r="F115" s="1084"/>
      <c r="G115" s="1081"/>
      <c r="H115" s="1081"/>
      <c r="I115" s="1079"/>
      <c r="J115" s="1066"/>
      <c r="K115" s="1062"/>
      <c r="L115" s="540"/>
      <c r="M115" s="553"/>
      <c r="N115" s="553"/>
      <c r="O115" s="553"/>
      <c r="P115" s="553"/>
      <c r="Q115" s="553"/>
      <c r="R115" s="553"/>
      <c r="S115" s="553"/>
      <c r="T115" s="553"/>
      <c r="U115" s="553"/>
      <c r="V115" s="553"/>
      <c r="W115" s="553"/>
      <c r="X115" s="553"/>
      <c r="Y115" s="553"/>
      <c r="Z115" s="553"/>
      <c r="AA115" s="553"/>
      <c r="AB115" s="562"/>
      <c r="AC115" s="589"/>
      <c r="AD115" s="589"/>
      <c r="AE115" s="589"/>
      <c r="AF115" s="589"/>
      <c r="AG115" s="589"/>
      <c r="AH115" s="589"/>
      <c r="AI115" s="589"/>
      <c r="AJ115" s="589"/>
      <c r="AK115" s="589"/>
      <c r="AL115" s="589"/>
      <c r="AM115" s="589"/>
      <c r="AN115" s="589"/>
    </row>
    <row r="116" spans="1:40" s="524" customFormat="1" ht="15" customHeight="1">
      <c r="A116" s="1233"/>
      <c r="B116" s="1233"/>
      <c r="C116" s="1233"/>
      <c r="D116" s="1085"/>
      <c r="E116" s="1085"/>
      <c r="F116" s="1085"/>
      <c r="G116" s="1086"/>
      <c r="H116" s="1085"/>
      <c r="I116" s="1072"/>
      <c r="J116" s="1066"/>
      <c r="K116" s="1072"/>
      <c r="L116" s="540"/>
      <c r="M116" s="552" t="s">
        <v>17</v>
      </c>
      <c r="N116" s="551"/>
      <c r="O116" s="547"/>
      <c r="P116" s="547"/>
      <c r="Q116" s="547"/>
      <c r="R116" s="547"/>
      <c r="S116" s="547"/>
      <c r="T116" s="547"/>
      <c r="U116" s="547"/>
      <c r="V116" s="547"/>
      <c r="W116" s="575"/>
      <c r="X116" s="566"/>
      <c r="Y116" s="565"/>
      <c r="Z116" s="551"/>
      <c r="AA116" s="566"/>
      <c r="AB116" s="562"/>
      <c r="AC116" s="589"/>
      <c r="AD116" s="589"/>
      <c r="AE116" s="589"/>
      <c r="AF116" s="589"/>
      <c r="AG116" s="589"/>
      <c r="AH116" s="589"/>
      <c r="AI116" s="589"/>
      <c r="AJ116" s="589"/>
      <c r="AK116" s="589"/>
      <c r="AL116" s="589"/>
      <c r="AM116" s="589"/>
      <c r="AN116" s="589"/>
    </row>
    <row r="117" spans="1:40" s="524" customFormat="1" ht="15" customHeight="1">
      <c r="A117" s="1233"/>
      <c r="B117" s="1233"/>
      <c r="C117" s="1085"/>
      <c r="D117" s="1085"/>
      <c r="E117" s="1085"/>
      <c r="F117" s="1085"/>
      <c r="G117" s="1086"/>
      <c r="H117" s="1085"/>
      <c r="I117" s="1072"/>
      <c r="J117" s="1066"/>
      <c r="K117" s="1072"/>
      <c r="L117" s="540"/>
      <c r="M117" s="551" t="s">
        <v>18</v>
      </c>
      <c r="N117" s="551"/>
      <c r="O117" s="547"/>
      <c r="P117" s="547"/>
      <c r="Q117" s="547"/>
      <c r="R117" s="547"/>
      <c r="S117" s="547"/>
      <c r="T117" s="547"/>
      <c r="U117" s="547"/>
      <c r="V117" s="547"/>
      <c r="W117" s="575"/>
      <c r="X117" s="566"/>
      <c r="Y117" s="565"/>
      <c r="Z117" s="551"/>
      <c r="AA117" s="566"/>
      <c r="AB117" s="562"/>
      <c r="AC117" s="589"/>
      <c r="AD117" s="589"/>
      <c r="AE117" s="589"/>
      <c r="AF117" s="589"/>
      <c r="AG117" s="589"/>
      <c r="AH117" s="589"/>
      <c r="AI117" s="589"/>
      <c r="AJ117" s="589"/>
      <c r="AK117" s="589"/>
      <c r="AL117" s="589"/>
      <c r="AM117" s="589"/>
      <c r="AN117" s="589"/>
    </row>
    <row r="118" spans="1:40" s="524" customFormat="1" ht="15" customHeight="1">
      <c r="A118" s="1233"/>
      <c r="B118" s="1085"/>
      <c r="C118" s="1085"/>
      <c r="D118" s="1085"/>
      <c r="E118" s="1085"/>
      <c r="F118" s="1085"/>
      <c r="G118" s="1086"/>
      <c r="H118" s="1085"/>
      <c r="I118" s="1072"/>
      <c r="J118" s="1066"/>
      <c r="K118" s="1072"/>
      <c r="L118" s="540"/>
      <c r="M118" s="560" t="s">
        <v>19</v>
      </c>
      <c r="N118" s="551"/>
      <c r="O118" s="547"/>
      <c r="P118" s="547"/>
      <c r="Q118" s="547"/>
      <c r="R118" s="547"/>
      <c r="S118" s="547"/>
      <c r="T118" s="547"/>
      <c r="U118" s="547"/>
      <c r="V118" s="547"/>
      <c r="W118" s="575"/>
      <c r="X118" s="566"/>
      <c r="Y118" s="565"/>
      <c r="Z118" s="551"/>
      <c r="AA118" s="566"/>
      <c r="AB118" s="562"/>
      <c r="AC118" s="589"/>
      <c r="AD118" s="589"/>
      <c r="AE118" s="589"/>
      <c r="AF118" s="589"/>
      <c r="AG118" s="589"/>
      <c r="AH118" s="589"/>
      <c r="AI118" s="589"/>
      <c r="AJ118" s="589"/>
      <c r="AK118" s="589"/>
      <c r="AL118" s="589"/>
      <c r="AM118" s="589"/>
      <c r="AN118" s="589"/>
    </row>
    <row r="119" spans="1:40" s="524" customFormat="1" ht="15" customHeight="1">
      <c r="A119" s="1079"/>
      <c r="B119" s="1079"/>
      <c r="C119" s="1079"/>
      <c r="D119" s="1079"/>
      <c r="E119" s="1079"/>
      <c r="F119" s="1079"/>
      <c r="G119" s="1087"/>
      <c r="H119" s="1079"/>
      <c r="I119" s="1065"/>
      <c r="J119" s="1066"/>
      <c r="K119" s="1062"/>
      <c r="L119" s="540"/>
      <c r="M119" s="567" t="s">
        <v>309</v>
      </c>
      <c r="N119" s="551"/>
      <c r="O119" s="547"/>
      <c r="P119" s="547"/>
      <c r="Q119" s="547"/>
      <c r="R119" s="547"/>
      <c r="S119" s="547"/>
      <c r="T119" s="547"/>
      <c r="U119" s="547"/>
      <c r="V119" s="547"/>
      <c r="W119" s="575"/>
      <c r="X119" s="566"/>
      <c r="Y119" s="565"/>
      <c r="Z119" s="551"/>
      <c r="AA119" s="566"/>
      <c r="AB119" s="562"/>
      <c r="AC119" s="589"/>
      <c r="AD119" s="589"/>
      <c r="AE119" s="589"/>
      <c r="AF119" s="589"/>
      <c r="AG119" s="589"/>
      <c r="AH119" s="589"/>
      <c r="AI119" s="589"/>
      <c r="AJ119" s="589"/>
      <c r="AK119" s="589"/>
      <c r="AL119" s="589"/>
      <c r="AM119" s="589"/>
      <c r="AN119" s="589"/>
    </row>
    <row r="120" spans="1:40" s="687" customFormat="1" ht="102.75" customHeight="1">
      <c r="A120" s="930"/>
      <c r="B120" s="930"/>
      <c r="C120" s="930"/>
      <c r="D120" s="930"/>
      <c r="E120" s="930"/>
      <c r="F120" s="930"/>
      <c r="G120" s="934"/>
      <c r="H120" s="935">
        <v>1</v>
      </c>
      <c r="I120" s="933"/>
      <c r="J120" s="931"/>
      <c r="K120" s="932"/>
      <c r="L120" s="726" t="e">
        <f ca="1">mergeValue(A120) &amp;"."&amp; mergeValue(B120)&amp;"."&amp; mergeValue(C120)&amp;"."&amp; mergeValue(D120)&amp;"."&amp; mergeValue(F120)&amp;"."&amp; mergeValue(G120)&amp;"."&amp; mergeValue(H120)</f>
        <v>#NAME?</v>
      </c>
      <c r="M120" s="1073"/>
      <c r="N120" s="715"/>
      <c r="O120" s="704"/>
      <c r="P120" s="704"/>
      <c r="Q120" s="704"/>
      <c r="R120" s="714"/>
      <c r="S120" s="1096"/>
      <c r="T120" s="714"/>
      <c r="U120" s="1096"/>
      <c r="V120" s="720" t="str">
        <f>W120 &amp; "-" &amp; Y120</f>
        <v>-</v>
      </c>
      <c r="W120" s="685"/>
      <c r="X120" s="652" t="s">
        <v>85</v>
      </c>
      <c r="Y120" s="1093"/>
      <c r="Z120" s="473" t="s">
        <v>85</v>
      </c>
      <c r="AA120" s="672"/>
      <c r="AB120" s="692"/>
      <c r="AC120" s="721" t="e">
        <f ca="1">strCheckDate(O120:AA120)</f>
        <v>#NAME?</v>
      </c>
      <c r="AD120" s="721"/>
      <c r="AE120" s="721"/>
      <c r="AF120" s="724"/>
      <c r="AG120" s="721"/>
      <c r="AH120" s="721"/>
      <c r="AI120" s="721"/>
      <c r="AJ120" s="721"/>
      <c r="AK120" s="721"/>
      <c r="AL120" s="721"/>
      <c r="AM120" s="721"/>
      <c r="AN120" s="721"/>
    </row>
    <row r="123" spans="1:40" s="35" customFormat="1" ht="17.100000000000001" customHeight="1">
      <c r="G123" s="35" t="s">
        <v>13</v>
      </c>
      <c r="I123" s="35" t="s">
        <v>69</v>
      </c>
      <c r="U123" s="158"/>
    </row>
    <row r="124" spans="1:40" ht="17.100000000000001" customHeight="1">
      <c r="T124" s="122"/>
      <c r="U124" s="43"/>
    </row>
    <row r="125" spans="1:40" s="525" customFormat="1" ht="22.5">
      <c r="A125" s="1233">
        <v>1</v>
      </c>
      <c r="B125" s="942"/>
      <c r="C125" s="942"/>
      <c r="D125" s="942"/>
      <c r="E125" s="943"/>
      <c r="F125" s="944"/>
      <c r="G125" s="944"/>
      <c r="H125" s="944"/>
      <c r="I125" s="945"/>
      <c r="J125" s="940"/>
      <c r="K125" s="947"/>
      <c r="L125" s="595" t="e">
        <f ca="1">mergeValue(A125)</f>
        <v>#NAME?</v>
      </c>
      <c r="M125" s="643" t="s">
        <v>20</v>
      </c>
      <c r="N125" s="582"/>
      <c r="O125" s="1245"/>
      <c r="P125" s="1245"/>
      <c r="Q125" s="1245"/>
      <c r="R125" s="1245"/>
      <c r="S125" s="1245"/>
      <c r="T125" s="1245"/>
      <c r="U125" s="1245"/>
      <c r="V125" s="1245"/>
      <c r="W125" s="632" t="s">
        <v>658</v>
      </c>
      <c r="X125" s="587"/>
      <c r="Y125" s="587"/>
      <c r="Z125" s="587"/>
      <c r="AA125" s="587"/>
      <c r="AB125" s="587"/>
      <c r="AC125" s="587"/>
      <c r="AD125" s="587"/>
      <c r="AE125" s="587"/>
      <c r="AF125" s="587"/>
      <c r="AG125" s="587"/>
      <c r="AH125" s="587"/>
    </row>
    <row r="126" spans="1:40" s="525" customFormat="1" ht="22.5">
      <c r="A126" s="1233"/>
      <c r="B126" s="1233">
        <v>1</v>
      </c>
      <c r="C126" s="942"/>
      <c r="D126" s="942"/>
      <c r="E126" s="944"/>
      <c r="F126" s="944"/>
      <c r="G126" s="944"/>
      <c r="H126" s="944"/>
      <c r="I126" s="939"/>
      <c r="J126" s="938"/>
      <c r="K126" s="941"/>
      <c r="L126" s="595" t="e">
        <f ca="1">mergeValue(A126) &amp;"."&amp; mergeValue(B126)</f>
        <v>#NAME?</v>
      </c>
      <c r="M126" s="548" t="s">
        <v>16</v>
      </c>
      <c r="N126" s="582"/>
      <c r="O126" s="1245"/>
      <c r="P126" s="1245"/>
      <c r="Q126" s="1245"/>
      <c r="R126" s="1245"/>
      <c r="S126" s="1245"/>
      <c r="T126" s="1245"/>
      <c r="U126" s="1245"/>
      <c r="V126" s="1245"/>
      <c r="W126" s="632" t="s">
        <v>477</v>
      </c>
      <c r="X126" s="587"/>
      <c r="Y126" s="587"/>
      <c r="Z126" s="587"/>
      <c r="AA126" s="587"/>
      <c r="AB126" s="587"/>
      <c r="AC126" s="587"/>
      <c r="AD126" s="587"/>
      <c r="AE126" s="587"/>
      <c r="AF126" s="587"/>
      <c r="AG126" s="587"/>
      <c r="AH126" s="587"/>
    </row>
    <row r="127" spans="1:40" s="525" customFormat="1" ht="22.5">
      <c r="A127" s="1233"/>
      <c r="B127" s="1233"/>
      <c r="C127" s="1233">
        <v>1</v>
      </c>
      <c r="D127" s="942"/>
      <c r="E127" s="944"/>
      <c r="F127" s="944"/>
      <c r="G127" s="944"/>
      <c r="H127" s="944"/>
      <c r="I127" s="946"/>
      <c r="J127" s="938"/>
      <c r="K127" s="941"/>
      <c r="L127" s="595" t="e">
        <f ca="1">mergeValue(A127) &amp;"."&amp; mergeValue(B127)&amp;"."&amp; mergeValue(C127)</f>
        <v>#NAME?</v>
      </c>
      <c r="M127" s="549" t="s">
        <v>7</v>
      </c>
      <c r="N127" s="582"/>
      <c r="O127" s="1245"/>
      <c r="P127" s="1245"/>
      <c r="Q127" s="1245"/>
      <c r="R127" s="1245"/>
      <c r="S127" s="1245"/>
      <c r="T127" s="1245"/>
      <c r="U127" s="1245"/>
      <c r="V127" s="1245"/>
      <c r="W127" s="632" t="s">
        <v>633</v>
      </c>
      <c r="X127" s="587"/>
      <c r="Y127" s="587"/>
      <c r="Z127" s="587"/>
      <c r="AA127" s="587"/>
      <c r="AB127" s="587"/>
      <c r="AC127" s="587"/>
      <c r="AD127" s="587"/>
      <c r="AE127" s="587"/>
      <c r="AF127" s="587"/>
      <c r="AG127" s="587"/>
      <c r="AH127" s="587"/>
    </row>
    <row r="128" spans="1:40" s="525" customFormat="1" ht="22.5">
      <c r="A128" s="1233"/>
      <c r="B128" s="1233"/>
      <c r="C128" s="1233"/>
      <c r="D128" s="1233">
        <v>1</v>
      </c>
      <c r="E128" s="944"/>
      <c r="F128" s="944"/>
      <c r="G128" s="944"/>
      <c r="H128" s="944"/>
      <c r="I128" s="946"/>
      <c r="J128" s="938"/>
      <c r="K128" s="941"/>
      <c r="L128" s="595" t="e">
        <f ca="1">mergeValue(A128) &amp;"."&amp; mergeValue(B128)&amp;"."&amp; mergeValue(C128)&amp;"."&amp; mergeValue(D128)</f>
        <v>#NAME?</v>
      </c>
      <c r="M128" s="550" t="s">
        <v>22</v>
      </c>
      <c r="N128" s="582"/>
      <c r="O128" s="1245"/>
      <c r="P128" s="1245"/>
      <c r="Q128" s="1245"/>
      <c r="R128" s="1245"/>
      <c r="S128" s="1245"/>
      <c r="T128" s="1245"/>
      <c r="U128" s="1245"/>
      <c r="V128" s="1245"/>
      <c r="W128" s="632" t="s">
        <v>634</v>
      </c>
      <c r="X128" s="587"/>
      <c r="Y128" s="587"/>
      <c r="Z128" s="587"/>
      <c r="AA128" s="587"/>
      <c r="AB128" s="587"/>
      <c r="AC128" s="587"/>
      <c r="AD128" s="587"/>
      <c r="AE128" s="587"/>
      <c r="AF128" s="587"/>
      <c r="AG128" s="587"/>
      <c r="AH128" s="587"/>
    </row>
    <row r="129" spans="1:34" s="525" customFormat="1" ht="11.25" hidden="1" customHeight="1">
      <c r="A129" s="1233"/>
      <c r="B129" s="1233"/>
      <c r="C129" s="1233"/>
      <c r="D129" s="1233"/>
      <c r="E129" s="1233">
        <v>1</v>
      </c>
      <c r="F129" s="944"/>
      <c r="G129" s="944"/>
      <c r="H129" s="942">
        <v>1</v>
      </c>
      <c r="I129" s="1233">
        <v>1</v>
      </c>
      <c r="J129" s="944"/>
      <c r="K129" s="949"/>
      <c r="L129" s="595"/>
      <c r="M129" s="556"/>
      <c r="N129" s="583"/>
      <c r="O129" s="633"/>
      <c r="P129" s="633"/>
      <c r="Q129" s="633"/>
      <c r="R129" s="633"/>
      <c r="S129" s="633"/>
      <c r="T129" s="633"/>
      <c r="U129" s="633"/>
      <c r="V129" s="510"/>
      <c r="W129" s="561"/>
      <c r="X129" s="587"/>
      <c r="Y129" s="587"/>
      <c r="Z129" s="587"/>
      <c r="AA129" s="587"/>
      <c r="AB129" s="587"/>
      <c r="AC129" s="587"/>
      <c r="AD129" s="587"/>
      <c r="AE129" s="587"/>
      <c r="AF129" s="587"/>
      <c r="AG129" s="587"/>
      <c r="AH129" s="587"/>
    </row>
    <row r="130" spans="1:34" s="525" customFormat="1" ht="90">
      <c r="A130" s="1233"/>
      <c r="B130" s="1233"/>
      <c r="C130" s="1233"/>
      <c r="D130" s="1233"/>
      <c r="E130" s="1233"/>
      <c r="F130" s="1233">
        <v>1</v>
      </c>
      <c r="G130" s="942"/>
      <c r="H130" s="942"/>
      <c r="I130" s="1233"/>
      <c r="J130" s="1233">
        <v>1</v>
      </c>
      <c r="K130" s="950"/>
      <c r="L130" s="595" t="e">
        <f ca="1">mergeValue(A130) &amp;"."&amp; mergeValue(B130)&amp;"."&amp; mergeValue(C130)&amp;"."&amp; mergeValue(D130)&amp;"."&amp;  mergeValue(F130)</f>
        <v>#NAME?</v>
      </c>
      <c r="M130" s="557" t="s">
        <v>10</v>
      </c>
      <c r="N130" s="583"/>
      <c r="O130" s="1235"/>
      <c r="P130" s="1235"/>
      <c r="Q130" s="1235"/>
      <c r="R130" s="1235"/>
      <c r="S130" s="1235"/>
      <c r="T130" s="1235"/>
      <c r="U130" s="1235"/>
      <c r="V130" s="1235"/>
      <c r="W130" s="632" t="s">
        <v>635</v>
      </c>
      <c r="X130" s="587"/>
      <c r="Y130" s="591" t="e">
        <f ca="1">strCheckUnique(Z130:Z133)</f>
        <v>#NAME?</v>
      </c>
      <c r="Z130" s="587"/>
      <c r="AA130" s="591"/>
      <c r="AB130" s="587"/>
      <c r="AC130" s="587"/>
      <c r="AD130" s="587"/>
      <c r="AE130" s="587"/>
      <c r="AF130" s="587"/>
      <c r="AG130" s="587"/>
      <c r="AH130" s="587"/>
    </row>
    <row r="131" spans="1:34" s="525" customFormat="1" ht="191.25" customHeight="1">
      <c r="A131" s="1233"/>
      <c r="B131" s="1233"/>
      <c r="C131" s="1233"/>
      <c r="D131" s="1233"/>
      <c r="E131" s="1233"/>
      <c r="F131" s="1233"/>
      <c r="G131" s="942">
        <v>1</v>
      </c>
      <c r="H131" s="942"/>
      <c r="I131" s="1233"/>
      <c r="J131" s="1233"/>
      <c r="K131" s="950">
        <v>1</v>
      </c>
      <c r="L131" s="595" t="e">
        <f ca="1">mergeValue(A131) &amp;"."&amp; mergeValue(B131)&amp;"."&amp; mergeValue(C131)&amp;"."&amp; mergeValue(D131)&amp;"."&amp; mergeValue(F131)&amp;"."&amp; mergeValue(G131)</f>
        <v>#NAME?</v>
      </c>
      <c r="M131" s="1071"/>
      <c r="N131" s="588"/>
      <c r="O131" s="564"/>
      <c r="P131" s="564"/>
      <c r="Q131" s="1095"/>
      <c r="R131" s="1243"/>
      <c r="S131" s="1229" t="s">
        <v>84</v>
      </c>
      <c r="T131" s="1243"/>
      <c r="U131" s="1229" t="s">
        <v>85</v>
      </c>
      <c r="V131" s="580"/>
      <c r="W131" s="1203" t="s">
        <v>659</v>
      </c>
      <c r="X131" s="587" t="e">
        <f ca="1">strCheckDate(O132:V132)</f>
        <v>#NAME?</v>
      </c>
      <c r="Y131" s="591"/>
      <c r="Z131" s="591" t="str">
        <f>IF(M131="","",M131 )</f>
        <v/>
      </c>
      <c r="AA131" s="591"/>
      <c r="AB131" s="591"/>
      <c r="AC131" s="591"/>
      <c r="AD131" s="587"/>
      <c r="AE131" s="587"/>
      <c r="AF131" s="587"/>
      <c r="AG131" s="587"/>
      <c r="AH131" s="587"/>
    </row>
    <row r="132" spans="1:34" s="525" customFormat="1" ht="0.2" customHeight="1">
      <c r="A132" s="1233"/>
      <c r="B132" s="1233"/>
      <c r="C132" s="1233"/>
      <c r="D132" s="1233"/>
      <c r="E132" s="1233"/>
      <c r="F132" s="1233"/>
      <c r="G132" s="942"/>
      <c r="H132" s="942"/>
      <c r="I132" s="1233"/>
      <c r="J132" s="1233"/>
      <c r="K132" s="950"/>
      <c r="L132" s="602"/>
      <c r="M132" s="648"/>
      <c r="N132" s="588"/>
      <c r="O132" s="564"/>
      <c r="P132" s="564"/>
      <c r="Q132" s="586" t="str">
        <f>R131 &amp; "-" &amp; T131</f>
        <v>-</v>
      </c>
      <c r="R132" s="1228"/>
      <c r="S132" s="1229"/>
      <c r="T132" s="1228"/>
      <c r="U132" s="1229"/>
      <c r="V132" s="580"/>
      <c r="W132" s="1203"/>
      <c r="X132" s="587"/>
      <c r="Y132" s="587"/>
      <c r="Z132" s="587"/>
      <c r="AA132" s="587"/>
      <c r="AB132" s="587"/>
      <c r="AC132" s="587"/>
      <c r="AD132" s="587"/>
      <c r="AE132" s="587"/>
      <c r="AF132" s="587"/>
      <c r="AG132" s="587"/>
      <c r="AH132" s="587"/>
    </row>
    <row r="133" spans="1:34" s="524" customFormat="1" ht="15" customHeight="1">
      <c r="A133" s="1233"/>
      <c r="B133" s="1233"/>
      <c r="C133" s="1233"/>
      <c r="D133" s="1233"/>
      <c r="E133" s="1233"/>
      <c r="F133" s="1233"/>
      <c r="G133" s="944"/>
      <c r="H133" s="942"/>
      <c r="I133" s="1233"/>
      <c r="J133" s="1233"/>
      <c r="K133" s="949"/>
      <c r="L133" s="540"/>
      <c r="M133" s="558" t="s">
        <v>25</v>
      </c>
      <c r="N133" s="553"/>
      <c r="O133" s="547"/>
      <c r="P133" s="547"/>
      <c r="Q133" s="547"/>
      <c r="R133" s="575"/>
      <c r="S133" s="566"/>
      <c r="T133" s="565"/>
      <c r="U133" s="553"/>
      <c r="V133" s="562"/>
      <c r="W133" s="1203"/>
      <c r="X133" s="589"/>
      <c r="Y133" s="589"/>
      <c r="Z133" s="589"/>
      <c r="AA133" s="589"/>
      <c r="AB133" s="589"/>
      <c r="AC133" s="589"/>
      <c r="AD133" s="589"/>
      <c r="AE133" s="589"/>
      <c r="AF133" s="589"/>
      <c r="AG133" s="589"/>
      <c r="AH133" s="589"/>
    </row>
    <row r="134" spans="1:34" s="524" customFormat="1" ht="15" customHeight="1">
      <c r="A134" s="1233"/>
      <c r="B134" s="1233"/>
      <c r="C134" s="1233"/>
      <c r="D134" s="1233"/>
      <c r="E134" s="1233"/>
      <c r="F134" s="944"/>
      <c r="G134" s="944"/>
      <c r="H134" s="942"/>
      <c r="I134" s="1233"/>
      <c r="J134" s="944"/>
      <c r="K134" s="949"/>
      <c r="L134" s="540"/>
      <c r="M134" s="553" t="s">
        <v>11</v>
      </c>
      <c r="N134" s="552"/>
      <c r="O134" s="547"/>
      <c r="P134" s="547"/>
      <c r="Q134" s="547"/>
      <c r="R134" s="575"/>
      <c r="S134" s="566"/>
      <c r="T134" s="565"/>
      <c r="U134" s="552"/>
      <c r="V134" s="566"/>
      <c r="W134" s="562"/>
      <c r="X134" s="589"/>
      <c r="Y134" s="589"/>
      <c r="Z134" s="589"/>
      <c r="AA134" s="589"/>
      <c r="AB134" s="589"/>
      <c r="AC134" s="589"/>
      <c r="AD134" s="589"/>
      <c r="AE134" s="589"/>
      <c r="AF134" s="589"/>
      <c r="AG134" s="589"/>
      <c r="AH134" s="589"/>
    </row>
    <row r="135" spans="1:34" s="524" customFormat="1" ht="0.2" customHeight="1">
      <c r="A135" s="1233"/>
      <c r="B135" s="1233"/>
      <c r="C135" s="1233"/>
      <c r="D135" s="1233"/>
      <c r="E135" s="948"/>
      <c r="F135" s="944"/>
      <c r="G135" s="944"/>
      <c r="H135" s="944"/>
      <c r="I135" s="940"/>
      <c r="J135" s="937"/>
      <c r="K135" s="947"/>
      <c r="L135" s="540"/>
      <c r="M135" s="553"/>
      <c r="N135" s="551"/>
      <c r="O135" s="547"/>
      <c r="P135" s="547"/>
      <c r="Q135" s="547"/>
      <c r="R135" s="575"/>
      <c r="S135" s="566"/>
      <c r="T135" s="565"/>
      <c r="U135" s="551"/>
      <c r="V135" s="566"/>
      <c r="W135" s="562"/>
      <c r="X135" s="589"/>
      <c r="Y135" s="589"/>
      <c r="Z135" s="589"/>
      <c r="AA135" s="589"/>
      <c r="AB135" s="589"/>
      <c r="AC135" s="589"/>
      <c r="AD135" s="589"/>
      <c r="AE135" s="589"/>
      <c r="AF135" s="589"/>
      <c r="AG135" s="589"/>
      <c r="AH135" s="589"/>
    </row>
    <row r="136" spans="1:34" s="524" customFormat="1" ht="15" customHeight="1">
      <c r="A136" s="1233"/>
      <c r="B136" s="1233"/>
      <c r="C136" s="1233"/>
      <c r="D136" s="948"/>
      <c r="E136" s="948"/>
      <c r="F136" s="944"/>
      <c r="G136" s="944"/>
      <c r="H136" s="944"/>
      <c r="I136" s="940"/>
      <c r="J136" s="937"/>
      <c r="K136" s="947"/>
      <c r="L136" s="540"/>
      <c r="M136" s="552" t="s">
        <v>17</v>
      </c>
      <c r="N136" s="551"/>
      <c r="O136" s="547"/>
      <c r="P136" s="547"/>
      <c r="Q136" s="547"/>
      <c r="R136" s="575"/>
      <c r="S136" s="566"/>
      <c r="T136" s="565"/>
      <c r="U136" s="551"/>
      <c r="V136" s="566"/>
      <c r="W136" s="562"/>
      <c r="X136" s="589"/>
      <c r="Y136" s="589"/>
      <c r="Z136" s="589"/>
      <c r="AA136" s="589"/>
      <c r="AB136" s="589"/>
      <c r="AC136" s="589"/>
      <c r="AD136" s="589"/>
      <c r="AE136" s="589"/>
      <c r="AF136" s="589"/>
      <c r="AG136" s="589"/>
      <c r="AH136" s="589"/>
    </row>
    <row r="137" spans="1:34" s="524" customFormat="1" ht="15" customHeight="1">
      <c r="A137" s="1233"/>
      <c r="B137" s="1233"/>
      <c r="C137" s="948"/>
      <c r="D137" s="948"/>
      <c r="E137" s="948"/>
      <c r="F137" s="948"/>
      <c r="G137" s="953"/>
      <c r="H137" s="940"/>
      <c r="I137" s="951"/>
      <c r="J137" s="937"/>
      <c r="K137" s="952"/>
      <c r="L137" s="540"/>
      <c r="M137" s="551" t="s">
        <v>18</v>
      </c>
      <c r="N137" s="551"/>
      <c r="O137" s="547"/>
      <c r="P137" s="547"/>
      <c r="Q137" s="547"/>
      <c r="R137" s="575"/>
      <c r="S137" s="566"/>
      <c r="T137" s="565"/>
      <c r="U137" s="551"/>
      <c r="V137" s="566"/>
      <c r="W137" s="562"/>
      <c r="X137" s="589"/>
      <c r="Y137" s="589"/>
      <c r="Z137" s="589"/>
      <c r="AA137" s="589"/>
      <c r="AB137" s="589"/>
      <c r="AC137" s="589"/>
      <c r="AD137" s="589"/>
      <c r="AE137" s="589"/>
      <c r="AF137" s="589"/>
      <c r="AG137" s="589"/>
      <c r="AH137" s="589"/>
    </row>
    <row r="138" spans="1:34" s="524" customFormat="1" ht="15" customHeight="1">
      <c r="A138" s="1233"/>
      <c r="B138" s="948"/>
      <c r="C138" s="948"/>
      <c r="D138" s="948"/>
      <c r="E138" s="948"/>
      <c r="F138" s="948"/>
      <c r="G138" s="953"/>
      <c r="H138" s="940"/>
      <c r="I138" s="940"/>
      <c r="J138" s="937"/>
      <c r="K138" s="947"/>
      <c r="L138" s="540"/>
      <c r="M138" s="560" t="s">
        <v>19</v>
      </c>
      <c r="N138" s="551"/>
      <c r="O138" s="547"/>
      <c r="P138" s="547"/>
      <c r="Q138" s="547"/>
      <c r="R138" s="575"/>
      <c r="S138" s="566"/>
      <c r="T138" s="565"/>
      <c r="U138" s="551"/>
      <c r="V138" s="566"/>
      <c r="W138" s="562"/>
      <c r="X138" s="589"/>
      <c r="Y138" s="589"/>
      <c r="Z138" s="589"/>
      <c r="AA138" s="589"/>
      <c r="AB138" s="589"/>
      <c r="AC138" s="589"/>
      <c r="AD138" s="589"/>
      <c r="AE138" s="589"/>
      <c r="AF138" s="589"/>
      <c r="AG138" s="589"/>
      <c r="AH138" s="589"/>
    </row>
    <row r="139" spans="1:34" s="524" customFormat="1" ht="15" customHeight="1">
      <c r="A139" s="936"/>
      <c r="B139" s="936"/>
      <c r="C139" s="936"/>
      <c r="D139" s="936"/>
      <c r="E139" s="936"/>
      <c r="F139" s="936"/>
      <c r="G139" s="936"/>
      <c r="H139" s="936"/>
      <c r="I139" s="936"/>
      <c r="J139" s="936"/>
      <c r="K139" s="936"/>
      <c r="L139" s="494"/>
      <c r="M139" s="567" t="s">
        <v>309</v>
      </c>
      <c r="N139" s="551"/>
      <c r="O139" s="547"/>
      <c r="P139" s="547"/>
      <c r="Q139" s="547"/>
      <c r="R139" s="575"/>
      <c r="S139" s="566"/>
      <c r="T139" s="565"/>
      <c r="U139" s="551"/>
      <c r="V139" s="566"/>
      <c r="W139" s="562"/>
      <c r="X139" s="589"/>
      <c r="Y139" s="589"/>
      <c r="Z139" s="589"/>
      <c r="AA139" s="589"/>
      <c r="AB139" s="589"/>
      <c r="AC139" s="589"/>
      <c r="AD139" s="589"/>
      <c r="AE139" s="589"/>
      <c r="AF139" s="589"/>
      <c r="AG139" s="589"/>
      <c r="AH139" s="589"/>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5" customFormat="1" ht="22.5">
      <c r="A143" s="1233">
        <v>1</v>
      </c>
      <c r="B143" s="960"/>
      <c r="C143" s="960"/>
      <c r="D143" s="960"/>
      <c r="E143" s="961"/>
      <c r="F143" s="962"/>
      <c r="G143" s="962"/>
      <c r="H143" s="962"/>
      <c r="I143" s="963"/>
      <c r="J143" s="958"/>
      <c r="K143" s="965"/>
      <c r="L143" s="595" t="e">
        <f ca="1">mergeValue(A143)</f>
        <v>#NAME?</v>
      </c>
      <c r="M143" s="643" t="s">
        <v>20</v>
      </c>
      <c r="N143" s="582"/>
      <c r="O143" s="1245"/>
      <c r="P143" s="1245"/>
      <c r="Q143" s="1245"/>
      <c r="R143" s="1245"/>
      <c r="S143" s="1245"/>
      <c r="T143" s="1245"/>
      <c r="U143" s="1245"/>
      <c r="V143" s="1245"/>
      <c r="W143" s="632" t="s">
        <v>658</v>
      </c>
      <c r="X143" s="587"/>
      <c r="Y143" s="587"/>
      <c r="Z143" s="587"/>
      <c r="AA143" s="587"/>
      <c r="AB143" s="587"/>
      <c r="AC143" s="587"/>
      <c r="AD143" s="587"/>
      <c r="AE143" s="587"/>
      <c r="AF143" s="587"/>
      <c r="AG143" s="587"/>
      <c r="AH143" s="587"/>
    </row>
    <row r="144" spans="1:34" s="525" customFormat="1" ht="22.5">
      <c r="A144" s="1233"/>
      <c r="B144" s="1233">
        <v>1</v>
      </c>
      <c r="C144" s="960"/>
      <c r="D144" s="960"/>
      <c r="E144" s="962"/>
      <c r="F144" s="962"/>
      <c r="G144" s="962"/>
      <c r="H144" s="962"/>
      <c r="I144" s="957"/>
      <c r="J144" s="956"/>
      <c r="K144" s="959"/>
      <c r="L144" s="595" t="e">
        <f ca="1">mergeValue(A144) &amp;"."&amp; mergeValue(B144)</f>
        <v>#NAME?</v>
      </c>
      <c r="M144" s="548" t="s">
        <v>16</v>
      </c>
      <c r="N144" s="582"/>
      <c r="O144" s="1245"/>
      <c r="P144" s="1245"/>
      <c r="Q144" s="1245"/>
      <c r="R144" s="1245"/>
      <c r="S144" s="1245"/>
      <c r="T144" s="1245"/>
      <c r="U144" s="1245"/>
      <c r="V144" s="1245"/>
      <c r="W144" s="632" t="s">
        <v>477</v>
      </c>
      <c r="X144" s="587"/>
      <c r="Y144" s="587"/>
      <c r="Z144" s="587"/>
      <c r="AA144" s="587"/>
      <c r="AB144" s="587"/>
      <c r="AC144" s="587"/>
      <c r="AD144" s="587"/>
      <c r="AE144" s="587"/>
      <c r="AF144" s="587"/>
      <c r="AG144" s="587"/>
      <c r="AH144" s="587"/>
    </row>
    <row r="145" spans="1:35" s="525" customFormat="1" ht="22.5">
      <c r="A145" s="1233"/>
      <c r="B145" s="1233"/>
      <c r="C145" s="1233">
        <v>1</v>
      </c>
      <c r="D145" s="960"/>
      <c r="E145" s="962"/>
      <c r="F145" s="962"/>
      <c r="G145" s="962"/>
      <c r="H145" s="962"/>
      <c r="I145" s="964"/>
      <c r="J145" s="956"/>
      <c r="K145" s="959"/>
      <c r="L145" s="595" t="e">
        <f ca="1">mergeValue(A145) &amp;"."&amp; mergeValue(B145)&amp;"."&amp; mergeValue(C145)</f>
        <v>#NAME?</v>
      </c>
      <c r="M145" s="549" t="s">
        <v>7</v>
      </c>
      <c r="N145" s="582"/>
      <c r="O145" s="1245"/>
      <c r="P145" s="1245"/>
      <c r="Q145" s="1245"/>
      <c r="R145" s="1245"/>
      <c r="S145" s="1245"/>
      <c r="T145" s="1245"/>
      <c r="U145" s="1245"/>
      <c r="V145" s="1245"/>
      <c r="W145" s="632" t="s">
        <v>633</v>
      </c>
      <c r="X145" s="587"/>
      <c r="Y145" s="587"/>
      <c r="Z145" s="587"/>
      <c r="AA145" s="587"/>
      <c r="AB145" s="587"/>
      <c r="AC145" s="587"/>
      <c r="AD145" s="587"/>
      <c r="AE145" s="587"/>
      <c r="AF145" s="587"/>
      <c r="AG145" s="587"/>
      <c r="AH145" s="587"/>
    </row>
    <row r="146" spans="1:35" s="525" customFormat="1" ht="22.5">
      <c r="A146" s="1233"/>
      <c r="B146" s="1233"/>
      <c r="C146" s="1233"/>
      <c r="D146" s="1233">
        <v>1</v>
      </c>
      <c r="E146" s="962"/>
      <c r="F146" s="962"/>
      <c r="G146" s="962"/>
      <c r="H146" s="962"/>
      <c r="I146" s="964"/>
      <c r="J146" s="956"/>
      <c r="K146" s="959"/>
      <c r="L146" s="595" t="e">
        <f ca="1">mergeValue(A146) &amp;"."&amp; mergeValue(B146)&amp;"."&amp; mergeValue(C146)&amp;"."&amp; mergeValue(D146)</f>
        <v>#NAME?</v>
      </c>
      <c r="M146" s="550" t="s">
        <v>22</v>
      </c>
      <c r="N146" s="582"/>
      <c r="O146" s="1245"/>
      <c r="P146" s="1245"/>
      <c r="Q146" s="1245"/>
      <c r="R146" s="1245"/>
      <c r="S146" s="1245"/>
      <c r="T146" s="1245"/>
      <c r="U146" s="1245"/>
      <c r="V146" s="1245"/>
      <c r="W146" s="632" t="s">
        <v>634</v>
      </c>
      <c r="X146" s="587"/>
      <c r="Y146" s="587"/>
      <c r="Z146" s="587"/>
      <c r="AA146" s="587"/>
      <c r="AB146" s="587"/>
      <c r="AC146" s="587"/>
      <c r="AD146" s="587"/>
      <c r="AE146" s="587"/>
      <c r="AF146" s="587"/>
      <c r="AG146" s="587"/>
      <c r="AH146" s="587"/>
    </row>
    <row r="147" spans="1:35" s="525" customFormat="1" ht="11.25" hidden="1" customHeight="1">
      <c r="A147" s="1233"/>
      <c r="B147" s="1233"/>
      <c r="C147" s="1233"/>
      <c r="D147" s="1233"/>
      <c r="E147" s="1233">
        <v>1</v>
      </c>
      <c r="F147" s="962"/>
      <c r="G147" s="962"/>
      <c r="H147" s="960">
        <v>1</v>
      </c>
      <c r="I147" s="1233">
        <v>1</v>
      </c>
      <c r="J147" s="962"/>
      <c r="K147" s="967"/>
      <c r="L147" s="595"/>
      <c r="M147" s="556"/>
      <c r="N147" s="583"/>
      <c r="O147" s="633"/>
      <c r="P147" s="633"/>
      <c r="Q147" s="633"/>
      <c r="R147" s="633"/>
      <c r="S147" s="633"/>
      <c r="T147" s="633"/>
      <c r="U147" s="633"/>
      <c r="V147" s="510"/>
      <c r="W147" s="561"/>
      <c r="X147" s="587"/>
      <c r="Y147" s="587"/>
      <c r="Z147" s="587"/>
      <c r="AA147" s="587"/>
      <c r="AB147" s="587"/>
      <c r="AC147" s="587"/>
      <c r="AD147" s="587"/>
      <c r="AE147" s="587"/>
      <c r="AF147" s="587"/>
      <c r="AG147" s="587"/>
      <c r="AH147" s="587"/>
    </row>
    <row r="148" spans="1:35" s="525" customFormat="1" ht="90">
      <c r="A148" s="1233"/>
      <c r="B148" s="1233"/>
      <c r="C148" s="1233"/>
      <c r="D148" s="1233"/>
      <c r="E148" s="1233"/>
      <c r="F148" s="1233">
        <v>1</v>
      </c>
      <c r="G148" s="960"/>
      <c r="H148" s="960"/>
      <c r="I148" s="1233"/>
      <c r="J148" s="1233">
        <v>1</v>
      </c>
      <c r="K148" s="968"/>
      <c r="L148" s="595" t="e">
        <f ca="1">mergeValue(A148) &amp;"."&amp; mergeValue(B148)&amp;"."&amp; mergeValue(C148)&amp;"."&amp; mergeValue(D148)&amp;"."&amp;  mergeValue(F148)</f>
        <v>#NAME?</v>
      </c>
      <c r="M148" s="557" t="s">
        <v>10</v>
      </c>
      <c r="N148" s="583"/>
      <c r="O148" s="1235"/>
      <c r="P148" s="1235"/>
      <c r="Q148" s="1235"/>
      <c r="R148" s="1235"/>
      <c r="S148" s="1235"/>
      <c r="T148" s="1235"/>
      <c r="U148" s="1235"/>
      <c r="V148" s="1235"/>
      <c r="W148" s="632" t="s">
        <v>635</v>
      </c>
      <c r="X148" s="587"/>
      <c r="Y148" s="591" t="e">
        <f ca="1">strCheckUnique(Z148:Z151)</f>
        <v>#NAME?</v>
      </c>
      <c r="Z148" s="587"/>
      <c r="AA148" s="591"/>
      <c r="AB148" s="587"/>
      <c r="AC148" s="587"/>
      <c r="AD148" s="587"/>
      <c r="AE148" s="587"/>
      <c r="AF148" s="587"/>
      <c r="AG148" s="587"/>
      <c r="AH148" s="587"/>
    </row>
    <row r="149" spans="1:35" s="525" customFormat="1" ht="188.25" customHeight="1">
      <c r="A149" s="1233"/>
      <c r="B149" s="1233"/>
      <c r="C149" s="1233"/>
      <c r="D149" s="1233"/>
      <c r="E149" s="1233"/>
      <c r="F149" s="1233"/>
      <c r="G149" s="960">
        <v>1</v>
      </c>
      <c r="H149" s="960"/>
      <c r="I149" s="1233"/>
      <c r="J149" s="1233"/>
      <c r="K149" s="968">
        <v>1</v>
      </c>
      <c r="L149" s="595" t="e">
        <f ca="1">mergeValue(A149) &amp;"."&amp; mergeValue(B149)&amp;"."&amp; mergeValue(C149)&amp;"."&amp; mergeValue(D149)&amp;"."&amp; mergeValue(F149)&amp;"."&amp; mergeValue(G149)</f>
        <v>#NAME?</v>
      </c>
      <c r="M149" s="1071"/>
      <c r="N149" s="588"/>
      <c r="O149" s="564"/>
      <c r="P149" s="564"/>
      <c r="Q149" s="1095"/>
      <c r="R149" s="1243"/>
      <c r="S149" s="1229" t="s">
        <v>84</v>
      </c>
      <c r="T149" s="1243"/>
      <c r="U149" s="1229" t="s">
        <v>85</v>
      </c>
      <c r="V149" s="580"/>
      <c r="W149" s="1203" t="s">
        <v>659</v>
      </c>
      <c r="X149" s="587" t="e">
        <f ca="1">strCheckDate(O150:V150)</f>
        <v>#NAME?</v>
      </c>
      <c r="Y149" s="591"/>
      <c r="Z149" s="591" t="str">
        <f>IF(M149="","",M149 )</f>
        <v/>
      </c>
      <c r="AA149" s="591"/>
      <c r="AB149" s="591"/>
      <c r="AC149" s="591"/>
      <c r="AD149" s="587"/>
      <c r="AE149" s="587"/>
      <c r="AF149" s="587"/>
      <c r="AG149" s="587"/>
      <c r="AH149" s="587"/>
    </row>
    <row r="150" spans="1:35" s="525" customFormat="1" ht="0.2" customHeight="1">
      <c r="A150" s="1233"/>
      <c r="B150" s="1233"/>
      <c r="C150" s="1233"/>
      <c r="D150" s="1233"/>
      <c r="E150" s="1233"/>
      <c r="F150" s="1233"/>
      <c r="G150" s="960"/>
      <c r="H150" s="960"/>
      <c r="I150" s="1233"/>
      <c r="J150" s="1233"/>
      <c r="K150" s="968"/>
      <c r="L150" s="602"/>
      <c r="M150" s="648"/>
      <c r="N150" s="588"/>
      <c r="O150" s="564"/>
      <c r="P150" s="564"/>
      <c r="Q150" s="586" t="str">
        <f>R149 &amp; "-" &amp; T149</f>
        <v>-</v>
      </c>
      <c r="R150" s="1228"/>
      <c r="S150" s="1229"/>
      <c r="T150" s="1228"/>
      <c r="U150" s="1229"/>
      <c r="V150" s="580"/>
      <c r="W150" s="1203"/>
      <c r="X150" s="587"/>
      <c r="Y150" s="587"/>
      <c r="Z150" s="587"/>
      <c r="AA150" s="587"/>
      <c r="AB150" s="587"/>
      <c r="AC150" s="587"/>
      <c r="AD150" s="587"/>
      <c r="AE150" s="587"/>
      <c r="AF150" s="587"/>
      <c r="AG150" s="587"/>
      <c r="AH150" s="587"/>
    </row>
    <row r="151" spans="1:35" s="524" customFormat="1" ht="15" customHeight="1">
      <c r="A151" s="1233"/>
      <c r="B151" s="1233"/>
      <c r="C151" s="1233"/>
      <c r="D151" s="1233"/>
      <c r="E151" s="1233"/>
      <c r="F151" s="1233"/>
      <c r="G151" s="962"/>
      <c r="H151" s="960"/>
      <c r="I151" s="1233"/>
      <c r="J151" s="1233"/>
      <c r="K151" s="967"/>
      <c r="L151" s="540"/>
      <c r="M151" s="558" t="s">
        <v>25</v>
      </c>
      <c r="N151" s="553"/>
      <c r="O151" s="547"/>
      <c r="P151" s="547"/>
      <c r="Q151" s="547"/>
      <c r="R151" s="575"/>
      <c r="S151" s="566"/>
      <c r="T151" s="565"/>
      <c r="U151" s="553"/>
      <c r="V151" s="562"/>
      <c r="W151" s="1203"/>
      <c r="X151" s="589"/>
      <c r="Y151" s="589"/>
      <c r="Z151" s="589"/>
      <c r="AA151" s="589"/>
      <c r="AB151" s="589"/>
      <c r="AC151" s="589"/>
      <c r="AD151" s="589"/>
      <c r="AE151" s="589"/>
      <c r="AF151" s="589"/>
      <c r="AG151" s="589"/>
      <c r="AH151" s="589"/>
    </row>
    <row r="152" spans="1:35" s="524" customFormat="1" ht="15" customHeight="1">
      <c r="A152" s="1233"/>
      <c r="B152" s="1233"/>
      <c r="C152" s="1233"/>
      <c r="D152" s="1233"/>
      <c r="E152" s="1233"/>
      <c r="F152" s="962"/>
      <c r="G152" s="962"/>
      <c r="H152" s="960"/>
      <c r="I152" s="1233"/>
      <c r="J152" s="962"/>
      <c r="K152" s="967"/>
      <c r="L152" s="540"/>
      <c r="M152" s="553" t="s">
        <v>11</v>
      </c>
      <c r="N152" s="552"/>
      <c r="O152" s="547"/>
      <c r="P152" s="547"/>
      <c r="Q152" s="547"/>
      <c r="R152" s="575"/>
      <c r="S152" s="566"/>
      <c r="T152" s="565"/>
      <c r="U152" s="552"/>
      <c r="V152" s="566"/>
      <c r="W152" s="562"/>
      <c r="X152" s="589"/>
      <c r="Y152" s="589"/>
      <c r="Z152" s="589"/>
      <c r="AA152" s="589"/>
      <c r="AB152" s="589"/>
      <c r="AC152" s="589"/>
      <c r="AD152" s="589"/>
      <c r="AE152" s="589"/>
      <c r="AF152" s="589"/>
      <c r="AG152" s="589"/>
      <c r="AH152" s="589"/>
    </row>
    <row r="153" spans="1:35" s="524" customFormat="1" ht="15" hidden="1" customHeight="1">
      <c r="A153" s="1233"/>
      <c r="B153" s="1233"/>
      <c r="C153" s="1233"/>
      <c r="D153" s="1233"/>
      <c r="E153" s="966"/>
      <c r="F153" s="962"/>
      <c r="G153" s="962"/>
      <c r="H153" s="962"/>
      <c r="I153" s="958"/>
      <c r="J153" s="955"/>
      <c r="K153" s="965"/>
      <c r="L153" s="540"/>
      <c r="M153" s="553"/>
      <c r="N153" s="553"/>
      <c r="O153" s="553"/>
      <c r="P153" s="553"/>
      <c r="Q153" s="553"/>
      <c r="R153" s="553"/>
      <c r="S153" s="553"/>
      <c r="T153" s="553"/>
      <c r="U153" s="553"/>
      <c r="V153" s="566"/>
      <c r="W153" s="562"/>
      <c r="X153" s="589"/>
      <c r="Y153" s="589"/>
      <c r="Z153" s="589"/>
      <c r="AA153" s="589"/>
      <c r="AB153" s="589"/>
      <c r="AC153" s="589"/>
      <c r="AD153" s="589"/>
      <c r="AE153" s="589"/>
      <c r="AF153" s="589"/>
      <c r="AG153" s="589"/>
      <c r="AH153" s="589"/>
      <c r="AI153" s="589"/>
    </row>
    <row r="154" spans="1:35" s="524" customFormat="1" ht="15" customHeight="1">
      <c r="A154" s="1233"/>
      <c r="B154" s="1233"/>
      <c r="C154" s="1233"/>
      <c r="D154" s="966"/>
      <c r="E154" s="966"/>
      <c r="F154" s="962"/>
      <c r="G154" s="962"/>
      <c r="H154" s="962"/>
      <c r="I154" s="958"/>
      <c r="J154" s="955"/>
      <c r="K154" s="965"/>
      <c r="L154" s="540"/>
      <c r="M154" s="552" t="s">
        <v>17</v>
      </c>
      <c r="N154" s="551"/>
      <c r="O154" s="547"/>
      <c r="P154" s="547"/>
      <c r="Q154" s="547"/>
      <c r="R154" s="575"/>
      <c r="S154" s="566"/>
      <c r="T154" s="565"/>
      <c r="U154" s="551"/>
      <c r="V154" s="566"/>
      <c r="W154" s="562"/>
      <c r="X154" s="589"/>
      <c r="Y154" s="589"/>
      <c r="Z154" s="589"/>
      <c r="AA154" s="589"/>
      <c r="AB154" s="589"/>
      <c r="AC154" s="589"/>
      <c r="AD154" s="589"/>
      <c r="AE154" s="589"/>
      <c r="AF154" s="589"/>
      <c r="AG154" s="589"/>
      <c r="AH154" s="589"/>
    </row>
    <row r="155" spans="1:35" s="524" customFormat="1" ht="15" customHeight="1">
      <c r="A155" s="1233"/>
      <c r="B155" s="1233"/>
      <c r="C155" s="966"/>
      <c r="D155" s="966"/>
      <c r="E155" s="966"/>
      <c r="F155" s="966"/>
      <c r="G155" s="971"/>
      <c r="H155" s="958"/>
      <c r="I155" s="969"/>
      <c r="J155" s="955"/>
      <c r="K155" s="970"/>
      <c r="L155" s="540"/>
      <c r="M155" s="551" t="s">
        <v>18</v>
      </c>
      <c r="N155" s="551"/>
      <c r="O155" s="547"/>
      <c r="P155" s="547"/>
      <c r="Q155" s="547"/>
      <c r="R155" s="575"/>
      <c r="S155" s="566"/>
      <c r="T155" s="565"/>
      <c r="U155" s="551"/>
      <c r="V155" s="566"/>
      <c r="W155" s="562"/>
      <c r="X155" s="589"/>
      <c r="Y155" s="589"/>
      <c r="Z155" s="589"/>
      <c r="AA155" s="589"/>
      <c r="AB155" s="589"/>
      <c r="AC155" s="589"/>
      <c r="AD155" s="589"/>
      <c r="AE155" s="589"/>
      <c r="AF155" s="589"/>
      <c r="AG155" s="589"/>
      <c r="AH155" s="589"/>
    </row>
    <row r="156" spans="1:35" s="524" customFormat="1" ht="15" customHeight="1">
      <c r="A156" s="1233"/>
      <c r="B156" s="966"/>
      <c r="C156" s="966"/>
      <c r="D156" s="966"/>
      <c r="E156" s="966"/>
      <c r="F156" s="966"/>
      <c r="G156" s="971"/>
      <c r="H156" s="958"/>
      <c r="I156" s="958"/>
      <c r="J156" s="955"/>
      <c r="K156" s="965"/>
      <c r="L156" s="540"/>
      <c r="M156" s="560" t="s">
        <v>19</v>
      </c>
      <c r="N156" s="551"/>
      <c r="O156" s="547"/>
      <c r="P156" s="547"/>
      <c r="Q156" s="547"/>
      <c r="R156" s="575"/>
      <c r="S156" s="566"/>
      <c r="T156" s="565"/>
      <c r="U156" s="551"/>
      <c r="V156" s="566"/>
      <c r="W156" s="562"/>
      <c r="X156" s="589"/>
      <c r="Y156" s="589"/>
      <c r="Z156" s="589"/>
      <c r="AA156" s="589"/>
      <c r="AB156" s="589"/>
      <c r="AC156" s="589"/>
      <c r="AD156" s="589"/>
      <c r="AE156" s="589"/>
      <c r="AF156" s="589"/>
      <c r="AG156" s="589"/>
      <c r="AH156" s="589"/>
    </row>
    <row r="157" spans="1:35" s="524" customFormat="1" ht="15" customHeight="1">
      <c r="A157" s="954"/>
      <c r="B157" s="954"/>
      <c r="C157" s="954"/>
      <c r="D157" s="954"/>
      <c r="E157" s="954"/>
      <c r="F157" s="954"/>
      <c r="G157" s="954"/>
      <c r="H157" s="954"/>
      <c r="I157" s="954"/>
      <c r="J157" s="954"/>
      <c r="K157" s="954"/>
      <c r="L157" s="540"/>
      <c r="M157" s="567" t="s">
        <v>309</v>
      </c>
      <c r="N157" s="551"/>
      <c r="O157" s="547"/>
      <c r="P157" s="547"/>
      <c r="Q157" s="547"/>
      <c r="R157" s="575"/>
      <c r="S157" s="566"/>
      <c r="T157" s="565"/>
      <c r="U157" s="551"/>
      <c r="V157" s="566"/>
      <c r="W157" s="562"/>
      <c r="X157" s="589"/>
      <c r="Y157" s="589"/>
      <c r="Z157" s="589"/>
      <c r="AA157" s="589"/>
      <c r="AB157" s="589"/>
      <c r="AC157" s="589"/>
      <c r="AD157" s="589"/>
      <c r="AE157" s="589"/>
      <c r="AF157" s="589"/>
      <c r="AG157" s="589"/>
      <c r="AH157" s="589"/>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5" customFormat="1" ht="22.5">
      <c r="A161" s="1233">
        <v>1</v>
      </c>
      <c r="B161" s="903"/>
      <c r="C161" s="903"/>
      <c r="D161" s="903"/>
      <c r="E161" s="904"/>
      <c r="F161" s="905"/>
      <c r="G161" s="905"/>
      <c r="H161" s="905"/>
      <c r="I161" s="906"/>
      <c r="J161" s="901"/>
      <c r="K161" s="908"/>
      <c r="L161" s="595" t="e">
        <f ca="1">mergeValue(A161)</f>
        <v>#NAME?</v>
      </c>
      <c r="M161" s="643" t="s">
        <v>20</v>
      </c>
      <c r="N161" s="582"/>
      <c r="O161" s="1290"/>
      <c r="P161" s="1291"/>
      <c r="Q161" s="1291"/>
      <c r="R161" s="1291"/>
      <c r="S161" s="1291"/>
      <c r="T161" s="1291"/>
      <c r="U161" s="1291"/>
      <c r="V161" s="1292"/>
      <c r="W161" s="632" t="s">
        <v>476</v>
      </c>
      <c r="X161" s="587"/>
      <c r="Y161" s="587"/>
      <c r="Z161" s="587"/>
      <c r="AA161" s="587"/>
      <c r="AB161" s="587"/>
      <c r="AC161" s="587"/>
      <c r="AD161" s="587"/>
      <c r="AE161" s="587"/>
      <c r="AF161" s="587"/>
      <c r="AG161" s="587"/>
    </row>
    <row r="162" spans="1:33" s="525" customFormat="1" ht="22.5">
      <c r="A162" s="1233"/>
      <c r="B162" s="1233">
        <v>1</v>
      </c>
      <c r="C162" s="903"/>
      <c r="D162" s="903"/>
      <c r="E162" s="905"/>
      <c r="F162" s="905"/>
      <c r="G162" s="905"/>
      <c r="H162" s="905"/>
      <c r="I162" s="900"/>
      <c r="J162" s="899"/>
      <c r="K162" s="902"/>
      <c r="L162" s="595" t="e">
        <f ca="1">mergeValue(A162) &amp;"."&amp; mergeValue(B162)</f>
        <v>#NAME?</v>
      </c>
      <c r="M162" s="548" t="s">
        <v>16</v>
      </c>
      <c r="N162" s="582"/>
      <c r="O162" s="1290"/>
      <c r="P162" s="1291"/>
      <c r="Q162" s="1291"/>
      <c r="R162" s="1291"/>
      <c r="S162" s="1291"/>
      <c r="T162" s="1291"/>
      <c r="U162" s="1291"/>
      <c r="V162" s="1292"/>
      <c r="W162" s="632" t="s">
        <v>477</v>
      </c>
      <c r="X162" s="587"/>
      <c r="Y162" s="587"/>
      <c r="Z162" s="587"/>
      <c r="AA162" s="587"/>
      <c r="AB162" s="587"/>
      <c r="AC162" s="587"/>
      <c r="AD162" s="587"/>
      <c r="AE162" s="587"/>
      <c r="AF162" s="587"/>
      <c r="AG162" s="587"/>
    </row>
    <row r="163" spans="1:33" s="525" customFormat="1" ht="22.5">
      <c r="A163" s="1233"/>
      <c r="B163" s="1233"/>
      <c r="C163" s="1233">
        <v>1</v>
      </c>
      <c r="D163" s="903"/>
      <c r="E163" s="905"/>
      <c r="F163" s="905"/>
      <c r="G163" s="905"/>
      <c r="H163" s="905"/>
      <c r="I163" s="907"/>
      <c r="J163" s="899"/>
      <c r="K163" s="902"/>
      <c r="L163" s="595" t="e">
        <f ca="1">mergeValue(A163) &amp;"."&amp; mergeValue(B163)&amp;"."&amp; mergeValue(C163)</f>
        <v>#NAME?</v>
      </c>
      <c r="M163" s="549" t="s">
        <v>7</v>
      </c>
      <c r="N163" s="582"/>
      <c r="O163" s="1290"/>
      <c r="P163" s="1291"/>
      <c r="Q163" s="1291"/>
      <c r="R163" s="1291"/>
      <c r="S163" s="1291"/>
      <c r="T163" s="1291"/>
      <c r="U163" s="1291"/>
      <c r="V163" s="1292"/>
      <c r="W163" s="632" t="s">
        <v>633</v>
      </c>
      <c r="X163" s="587"/>
      <c r="Y163" s="587"/>
      <c r="Z163" s="587"/>
      <c r="AA163" s="587"/>
      <c r="AB163" s="587"/>
      <c r="AC163" s="587"/>
      <c r="AD163" s="587"/>
      <c r="AE163" s="587"/>
      <c r="AF163" s="587"/>
      <c r="AG163" s="587"/>
    </row>
    <row r="164" spans="1:33" s="525" customFormat="1" ht="22.5">
      <c r="A164" s="1233"/>
      <c r="B164" s="1233"/>
      <c r="C164" s="1233"/>
      <c r="D164" s="1233">
        <v>1</v>
      </c>
      <c r="E164" s="905"/>
      <c r="F164" s="905"/>
      <c r="G164" s="905"/>
      <c r="H164" s="905"/>
      <c r="I164" s="907"/>
      <c r="J164" s="899"/>
      <c r="K164" s="902"/>
      <c r="L164" s="595" t="e">
        <f ca="1">mergeValue(A164) &amp;"."&amp; mergeValue(B164)&amp;"."&amp; mergeValue(C164)&amp;"."&amp; mergeValue(D164)</f>
        <v>#NAME?</v>
      </c>
      <c r="M164" s="550" t="s">
        <v>22</v>
      </c>
      <c r="N164" s="582"/>
      <c r="O164" s="1290"/>
      <c r="P164" s="1291"/>
      <c r="Q164" s="1291"/>
      <c r="R164" s="1291"/>
      <c r="S164" s="1291"/>
      <c r="T164" s="1291"/>
      <c r="U164" s="1291"/>
      <c r="V164" s="1292"/>
      <c r="W164" s="632" t="s">
        <v>634</v>
      </c>
      <c r="X164" s="587"/>
      <c r="Y164" s="587"/>
      <c r="Z164" s="587"/>
      <c r="AA164" s="587"/>
      <c r="AB164" s="587"/>
      <c r="AC164" s="587"/>
      <c r="AD164" s="587"/>
      <c r="AE164" s="587"/>
      <c r="AF164" s="587"/>
      <c r="AG164" s="587"/>
    </row>
    <row r="165" spans="1:33" s="525" customFormat="1" ht="101.25">
      <c r="A165" s="1233"/>
      <c r="B165" s="1233"/>
      <c r="C165" s="1233"/>
      <c r="D165" s="1233"/>
      <c r="E165" s="1233">
        <v>1</v>
      </c>
      <c r="F165" s="905"/>
      <c r="G165" s="905"/>
      <c r="H165" s="903">
        <v>1</v>
      </c>
      <c r="I165" s="1233">
        <v>1</v>
      </c>
      <c r="J165" s="905"/>
      <c r="K165" s="910"/>
      <c r="L165" s="595" t="e">
        <f ca="1">mergeValue(A165) &amp;"."&amp; mergeValue(B165)&amp;"."&amp; mergeValue(C165)&amp;"."&amp; mergeValue(D165)&amp;"."&amp; mergeValue(E165)</f>
        <v>#NAME?</v>
      </c>
      <c r="M165" s="556" t="s">
        <v>9</v>
      </c>
      <c r="N165" s="583"/>
      <c r="O165" s="1236"/>
      <c r="P165" s="1237"/>
      <c r="Q165" s="1237"/>
      <c r="R165" s="1237"/>
      <c r="S165" s="1237"/>
      <c r="T165" s="1237"/>
      <c r="U165" s="1237"/>
      <c r="V165" s="1238"/>
      <c r="W165" s="632" t="s">
        <v>638</v>
      </c>
      <c r="X165" s="587"/>
      <c r="Y165" s="587"/>
      <c r="Z165" s="587"/>
      <c r="AA165" s="587"/>
      <c r="AB165" s="587"/>
      <c r="AC165" s="587"/>
      <c r="AD165" s="587"/>
      <c r="AE165" s="587"/>
      <c r="AF165" s="587"/>
      <c r="AG165" s="587"/>
    </row>
    <row r="166" spans="1:33" s="525" customFormat="1" ht="90">
      <c r="A166" s="1233"/>
      <c r="B166" s="1233"/>
      <c r="C166" s="1233"/>
      <c r="D166" s="1233"/>
      <c r="E166" s="1233"/>
      <c r="F166" s="1233">
        <v>1</v>
      </c>
      <c r="G166" s="903"/>
      <c r="H166" s="903"/>
      <c r="I166" s="1233"/>
      <c r="J166" s="1233">
        <v>1</v>
      </c>
      <c r="K166" s="911"/>
      <c r="L166" s="595" t="e">
        <f ca="1">mergeValue(A166) &amp;"."&amp; mergeValue(B166)&amp;"."&amp; mergeValue(C166)&amp;"."&amp; mergeValue(D166)&amp;"."&amp; mergeValue(E166)&amp;"."&amp; mergeValue(F166)</f>
        <v>#NAME?</v>
      </c>
      <c r="M166" s="557" t="s">
        <v>10</v>
      </c>
      <c r="N166" s="583"/>
      <c r="O166" s="1236"/>
      <c r="P166" s="1237"/>
      <c r="Q166" s="1237"/>
      <c r="R166" s="1237"/>
      <c r="S166" s="1237"/>
      <c r="T166" s="1237"/>
      <c r="U166" s="1237"/>
      <c r="V166" s="1238"/>
      <c r="W166" s="632" t="s">
        <v>636</v>
      </c>
      <c r="X166" s="587"/>
      <c r="Y166" s="591" t="e">
        <f ca="1">strCheckUnique(Z166:Z169)</f>
        <v>#NAME?</v>
      </c>
      <c r="Z166" s="587"/>
      <c r="AA166" s="591" t="str">
        <f>IF(O166="","",O166 &amp; ":_")</f>
        <v/>
      </c>
      <c r="AB166" s="587"/>
      <c r="AC166" s="587"/>
      <c r="AD166" s="587"/>
      <c r="AE166" s="587"/>
      <c r="AF166" s="587"/>
      <c r="AG166" s="587"/>
    </row>
    <row r="167" spans="1:33" s="525" customFormat="1" ht="188.25" customHeight="1">
      <c r="A167" s="1233"/>
      <c r="B167" s="1233"/>
      <c r="C167" s="1233"/>
      <c r="D167" s="1233"/>
      <c r="E167" s="1233"/>
      <c r="F167" s="1233"/>
      <c r="G167" s="903">
        <v>1</v>
      </c>
      <c r="H167" s="903"/>
      <c r="I167" s="1233"/>
      <c r="J167" s="1233"/>
      <c r="K167" s="911">
        <v>1</v>
      </c>
      <c r="L167" s="595" t="e">
        <f ca="1">mergeValue(A167) &amp;"."&amp; mergeValue(B167)&amp;"."&amp; mergeValue(C167)&amp;"."&amp; mergeValue(D167)&amp;"."&amp; mergeValue(E167)&amp;"."&amp; mergeValue(F167)&amp;"."&amp; mergeValue(G167)</f>
        <v>#NAME?</v>
      </c>
      <c r="M167" s="1071"/>
      <c r="N167" s="588"/>
      <c r="O167" s="1080"/>
      <c r="P167" s="564"/>
      <c r="Q167" s="564"/>
      <c r="R167" s="1243"/>
      <c r="S167" s="1229" t="s">
        <v>84</v>
      </c>
      <c r="T167" s="1243"/>
      <c r="U167" s="1229" t="s">
        <v>84</v>
      </c>
      <c r="V167" s="580"/>
      <c r="W167" s="1203" t="s">
        <v>656</v>
      </c>
      <c r="X167" s="587" t="e">
        <f ca="1">strCheckDate(O168:V168)</f>
        <v>#NAME?</v>
      </c>
      <c r="Y167" s="591"/>
      <c r="Z167" s="591" t="str">
        <f>IF(M167="","",M167 )</f>
        <v/>
      </c>
      <c r="AA167" s="591"/>
      <c r="AB167" s="591"/>
      <c r="AC167" s="591"/>
      <c r="AD167" s="587"/>
      <c r="AE167" s="587"/>
      <c r="AF167" s="587"/>
      <c r="AG167" s="587"/>
    </row>
    <row r="168" spans="1:33" s="525" customFormat="1" ht="11.25" hidden="1" customHeight="1">
      <c r="A168" s="1233"/>
      <c r="B168" s="1233"/>
      <c r="C168" s="1233"/>
      <c r="D168" s="1233"/>
      <c r="E168" s="1233"/>
      <c r="F168" s="1233"/>
      <c r="G168" s="903"/>
      <c r="H168" s="903"/>
      <c r="I168" s="1233"/>
      <c r="J168" s="1233"/>
      <c r="K168" s="911"/>
      <c r="L168" s="602"/>
      <c r="M168" s="648"/>
      <c r="N168" s="588"/>
      <c r="O168" s="586"/>
      <c r="P168" s="564"/>
      <c r="Q168" s="586" t="str">
        <f>R167 &amp; "-" &amp; T167</f>
        <v>-</v>
      </c>
      <c r="R168" s="1228"/>
      <c r="S168" s="1229"/>
      <c r="T168" s="1228"/>
      <c r="U168" s="1229"/>
      <c r="V168" s="580"/>
      <c r="W168" s="1203"/>
      <c r="X168" s="587"/>
      <c r="Y168" s="587"/>
      <c r="Z168" s="587"/>
      <c r="AA168" s="587"/>
      <c r="AB168" s="587"/>
      <c r="AC168" s="587"/>
      <c r="AD168" s="587"/>
      <c r="AE168" s="587"/>
      <c r="AF168" s="587"/>
      <c r="AG168" s="587"/>
    </row>
    <row r="169" spans="1:33" s="524" customFormat="1" ht="15" customHeight="1">
      <c r="A169" s="1233"/>
      <c r="B169" s="1233"/>
      <c r="C169" s="1233"/>
      <c r="D169" s="1233"/>
      <c r="E169" s="1233"/>
      <c r="F169" s="1233"/>
      <c r="G169" s="905"/>
      <c r="H169" s="903"/>
      <c r="I169" s="1233"/>
      <c r="J169" s="1233"/>
      <c r="K169" s="910"/>
      <c r="L169" s="540"/>
      <c r="M169" s="559" t="s">
        <v>25</v>
      </c>
      <c r="N169" s="553"/>
      <c r="O169" s="547"/>
      <c r="P169" s="547"/>
      <c r="Q169" s="547"/>
      <c r="R169" s="575"/>
      <c r="S169" s="566"/>
      <c r="T169" s="565"/>
      <c r="U169" s="553"/>
      <c r="V169" s="562"/>
      <c r="W169" s="1203"/>
      <c r="X169" s="589"/>
      <c r="Y169" s="589"/>
      <c r="Z169" s="589"/>
      <c r="AA169" s="589"/>
      <c r="AB169" s="589"/>
      <c r="AC169" s="589"/>
      <c r="AD169" s="589"/>
      <c r="AE169" s="589"/>
      <c r="AF169" s="589"/>
      <c r="AG169" s="589"/>
    </row>
    <row r="170" spans="1:33" s="524" customFormat="1" ht="15" customHeight="1">
      <c r="A170" s="1233"/>
      <c r="B170" s="1233"/>
      <c r="C170" s="1233"/>
      <c r="D170" s="1233"/>
      <c r="E170" s="1233"/>
      <c r="F170" s="905"/>
      <c r="G170" s="905"/>
      <c r="H170" s="903"/>
      <c r="I170" s="1233"/>
      <c r="J170" s="905"/>
      <c r="K170" s="910"/>
      <c r="L170" s="540"/>
      <c r="M170" s="558" t="s">
        <v>11</v>
      </c>
      <c r="N170" s="552"/>
      <c r="O170" s="547"/>
      <c r="P170" s="547"/>
      <c r="Q170" s="547"/>
      <c r="R170" s="575"/>
      <c r="S170" s="566"/>
      <c r="T170" s="565"/>
      <c r="U170" s="552"/>
      <c r="V170" s="566"/>
      <c r="W170" s="562"/>
      <c r="X170" s="589"/>
      <c r="Y170" s="589"/>
      <c r="Z170" s="589"/>
      <c r="AA170" s="589"/>
      <c r="AB170" s="589"/>
      <c r="AC170" s="589"/>
      <c r="AD170" s="589"/>
      <c r="AE170" s="589"/>
      <c r="AF170" s="589"/>
      <c r="AG170" s="589"/>
    </row>
    <row r="171" spans="1:33" s="524" customFormat="1" ht="15" customHeight="1">
      <c r="A171" s="1233"/>
      <c r="B171" s="1233"/>
      <c r="C171" s="1233"/>
      <c r="D171" s="1233"/>
      <c r="E171" s="909"/>
      <c r="F171" s="905"/>
      <c r="G171" s="905"/>
      <c r="H171" s="905"/>
      <c r="I171" s="901"/>
      <c r="J171" s="898"/>
      <c r="K171" s="908"/>
      <c r="L171" s="540"/>
      <c r="M171" s="553" t="s">
        <v>12</v>
      </c>
      <c r="N171" s="551"/>
      <c r="O171" s="547"/>
      <c r="P171" s="547"/>
      <c r="Q171" s="547"/>
      <c r="R171" s="575"/>
      <c r="S171" s="566"/>
      <c r="T171" s="565"/>
      <c r="U171" s="551"/>
      <c r="V171" s="566"/>
      <c r="W171" s="562"/>
      <c r="X171" s="589"/>
      <c r="Y171" s="589"/>
      <c r="Z171" s="589"/>
      <c r="AA171" s="589"/>
      <c r="AB171" s="589"/>
      <c r="AC171" s="589"/>
      <c r="AD171" s="589"/>
      <c r="AE171" s="589"/>
      <c r="AF171" s="589"/>
      <c r="AG171" s="589"/>
    </row>
    <row r="172" spans="1:33" s="524" customFormat="1" ht="15" customHeight="1">
      <c r="A172" s="1233"/>
      <c r="B172" s="1233"/>
      <c r="C172" s="1233"/>
      <c r="D172" s="909"/>
      <c r="E172" s="909"/>
      <c r="F172" s="905"/>
      <c r="G172" s="905"/>
      <c r="H172" s="905"/>
      <c r="I172" s="901"/>
      <c r="J172" s="898"/>
      <c r="K172" s="908"/>
      <c r="L172" s="540"/>
      <c r="M172" s="552" t="s">
        <v>17</v>
      </c>
      <c r="N172" s="551"/>
      <c r="O172" s="547"/>
      <c r="P172" s="547"/>
      <c r="Q172" s="547"/>
      <c r="R172" s="575"/>
      <c r="S172" s="566"/>
      <c r="T172" s="565"/>
      <c r="U172" s="551"/>
      <c r="V172" s="566"/>
      <c r="W172" s="562"/>
      <c r="X172" s="589"/>
      <c r="Y172" s="589"/>
      <c r="Z172" s="589"/>
      <c r="AA172" s="589"/>
      <c r="AB172" s="589"/>
      <c r="AC172" s="589"/>
      <c r="AD172" s="589"/>
      <c r="AE172" s="589"/>
      <c r="AF172" s="589"/>
      <c r="AG172" s="589"/>
    </row>
    <row r="173" spans="1:33" s="524" customFormat="1" ht="15" customHeight="1">
      <c r="A173" s="1233"/>
      <c r="B173" s="1233"/>
      <c r="C173" s="909"/>
      <c r="D173" s="909"/>
      <c r="E173" s="909"/>
      <c r="F173" s="909"/>
      <c r="G173" s="914"/>
      <c r="H173" s="901"/>
      <c r="I173" s="912"/>
      <c r="J173" s="898"/>
      <c r="K173" s="913"/>
      <c r="L173" s="540"/>
      <c r="M173" s="551" t="s">
        <v>18</v>
      </c>
      <c r="N173" s="551"/>
      <c r="O173" s="547"/>
      <c r="P173" s="547"/>
      <c r="Q173" s="547"/>
      <c r="R173" s="575"/>
      <c r="S173" s="566"/>
      <c r="T173" s="565"/>
      <c r="U173" s="551"/>
      <c r="V173" s="566"/>
      <c r="W173" s="562"/>
      <c r="X173" s="589"/>
      <c r="Y173" s="589"/>
      <c r="Z173" s="589"/>
      <c r="AA173" s="589"/>
      <c r="AB173" s="589"/>
      <c r="AC173" s="589"/>
      <c r="AD173" s="589"/>
      <c r="AE173" s="589"/>
      <c r="AF173" s="589"/>
      <c r="AG173" s="589"/>
    </row>
    <row r="174" spans="1:33" s="524" customFormat="1" ht="15" customHeight="1">
      <c r="A174" s="1233"/>
      <c r="B174" s="909"/>
      <c r="C174" s="909"/>
      <c r="D174" s="909"/>
      <c r="E174" s="909"/>
      <c r="F174" s="909"/>
      <c r="G174" s="914"/>
      <c r="H174" s="901"/>
      <c r="I174" s="901"/>
      <c r="J174" s="898"/>
      <c r="K174" s="908"/>
      <c r="L174" s="540"/>
      <c r="M174" s="560" t="s">
        <v>19</v>
      </c>
      <c r="N174" s="551"/>
      <c r="O174" s="547"/>
      <c r="P174" s="547"/>
      <c r="Q174" s="547"/>
      <c r="R174" s="575"/>
      <c r="S174" s="566"/>
      <c r="T174" s="565"/>
      <c r="U174" s="551"/>
      <c r="V174" s="566"/>
      <c r="W174" s="562"/>
      <c r="X174" s="589"/>
      <c r="Y174" s="589"/>
      <c r="Z174" s="589"/>
      <c r="AA174" s="589"/>
      <c r="AB174" s="589"/>
      <c r="AC174" s="589"/>
      <c r="AD174" s="589"/>
      <c r="AE174" s="589"/>
      <c r="AF174" s="589"/>
      <c r="AG174" s="589"/>
    </row>
    <row r="175" spans="1:33" s="524" customFormat="1" ht="15" customHeight="1">
      <c r="A175" s="897"/>
      <c r="B175" s="897"/>
      <c r="C175" s="897"/>
      <c r="D175" s="897"/>
      <c r="E175" s="897"/>
      <c r="F175" s="897"/>
      <c r="G175" s="897"/>
      <c r="H175" s="897"/>
      <c r="I175" s="897"/>
      <c r="J175" s="897"/>
      <c r="K175" s="897"/>
      <c r="L175" s="540"/>
      <c r="M175" s="567" t="s">
        <v>309</v>
      </c>
      <c r="N175" s="551"/>
      <c r="O175" s="547"/>
      <c r="P175" s="547"/>
      <c r="Q175" s="547"/>
      <c r="R175" s="575"/>
      <c r="S175" s="566"/>
      <c r="T175" s="565"/>
      <c r="U175" s="551"/>
      <c r="V175" s="759"/>
      <c r="W175" s="759"/>
      <c r="X175" s="759"/>
      <c r="Y175" s="768"/>
      <c r="Z175" s="767"/>
      <c r="AA175" s="766"/>
      <c r="AB175" s="760"/>
      <c r="AC175" s="767"/>
      <c r="AD175" s="764"/>
      <c r="AE175" s="589"/>
      <c r="AF175" s="589"/>
      <c r="AG175" s="589"/>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7" customFormat="1" ht="22.5">
      <c r="A179" s="1233">
        <v>1</v>
      </c>
      <c r="B179" s="982"/>
      <c r="C179" s="982"/>
      <c r="D179" s="982"/>
      <c r="E179" s="982"/>
      <c r="F179" s="982"/>
      <c r="G179" s="983"/>
      <c r="H179" s="983"/>
      <c r="I179" s="985"/>
      <c r="J179" s="977"/>
      <c r="K179" s="977"/>
      <c r="L179" s="726" t="e">
        <f ca="1">mergeValue(A179)</f>
        <v>#NAME?</v>
      </c>
      <c r="M179" s="643" t="s">
        <v>20</v>
      </c>
      <c r="N179" s="718"/>
      <c r="O179" s="1290"/>
      <c r="P179" s="1291"/>
      <c r="Q179" s="1291"/>
      <c r="R179" s="1291"/>
      <c r="S179" s="1291"/>
      <c r="T179" s="1291"/>
      <c r="U179" s="1291"/>
      <c r="V179" s="1291"/>
      <c r="W179" s="1292"/>
      <c r="X179" s="719" t="s">
        <v>476</v>
      </c>
      <c r="Y179" s="721"/>
      <c r="Z179" s="721"/>
      <c r="AA179" s="721"/>
      <c r="AB179" s="721"/>
      <c r="AC179" s="721"/>
      <c r="AD179" s="721"/>
      <c r="AE179" s="721"/>
      <c r="AF179" s="721"/>
      <c r="AG179" s="721"/>
    </row>
    <row r="180" spans="1:47" s="687" customFormat="1" ht="22.5">
      <c r="A180" s="1233"/>
      <c r="B180" s="1233">
        <v>1</v>
      </c>
      <c r="C180" s="982"/>
      <c r="D180" s="982"/>
      <c r="E180" s="982"/>
      <c r="F180" s="982"/>
      <c r="G180" s="987"/>
      <c r="H180" s="984"/>
      <c r="I180" s="989"/>
      <c r="J180" s="974"/>
      <c r="K180" s="973"/>
      <c r="L180" s="726" t="e">
        <f ca="1">mergeValue(A180) &amp;"."&amp; mergeValue(B180)</f>
        <v>#NAME?</v>
      </c>
      <c r="M180" s="694" t="s">
        <v>16</v>
      </c>
      <c r="N180" s="718"/>
      <c r="O180" s="1290"/>
      <c r="P180" s="1291"/>
      <c r="Q180" s="1291"/>
      <c r="R180" s="1291"/>
      <c r="S180" s="1291"/>
      <c r="T180" s="1291"/>
      <c r="U180" s="1291"/>
      <c r="V180" s="1291"/>
      <c r="W180" s="1292"/>
      <c r="X180" s="719" t="s">
        <v>477</v>
      </c>
      <c r="Y180" s="721"/>
      <c r="Z180" s="721"/>
      <c r="AA180" s="721"/>
      <c r="AB180" s="721"/>
      <c r="AC180" s="721"/>
      <c r="AD180" s="721"/>
      <c r="AE180" s="721"/>
      <c r="AF180" s="721"/>
      <c r="AG180" s="721"/>
    </row>
    <row r="181" spans="1:47" s="687" customFormat="1" ht="22.5">
      <c r="A181" s="1233"/>
      <c r="B181" s="1233"/>
      <c r="C181" s="1233">
        <v>1</v>
      </c>
      <c r="D181" s="982"/>
      <c r="E181" s="982"/>
      <c r="F181" s="982"/>
      <c r="G181" s="987"/>
      <c r="H181" s="984"/>
      <c r="I181" s="990"/>
      <c r="J181" s="974"/>
      <c r="K181" s="973"/>
      <c r="L181" s="726" t="e">
        <f ca="1">mergeValue(A181) &amp;"."&amp; mergeValue(B181)&amp;"."&amp; mergeValue(C181)</f>
        <v>#NAME?</v>
      </c>
      <c r="M181" s="695" t="s">
        <v>7</v>
      </c>
      <c r="N181" s="718"/>
      <c r="O181" s="1290"/>
      <c r="P181" s="1291"/>
      <c r="Q181" s="1291"/>
      <c r="R181" s="1291"/>
      <c r="S181" s="1291"/>
      <c r="T181" s="1291"/>
      <c r="U181" s="1291"/>
      <c r="V181" s="1291"/>
      <c r="W181" s="1292"/>
      <c r="X181" s="719" t="s">
        <v>633</v>
      </c>
      <c r="Y181" s="721"/>
      <c r="Z181" s="721"/>
      <c r="AA181" s="721"/>
      <c r="AB181" s="721"/>
      <c r="AC181" s="721"/>
      <c r="AD181" s="721"/>
      <c r="AE181" s="721"/>
      <c r="AF181" s="721"/>
      <c r="AG181" s="721"/>
    </row>
    <row r="182" spans="1:47" s="687" customFormat="1" ht="22.5">
      <c r="A182" s="1233"/>
      <c r="B182" s="1233"/>
      <c r="C182" s="1233"/>
      <c r="D182" s="1233">
        <v>1</v>
      </c>
      <c r="E182" s="982"/>
      <c r="F182" s="982"/>
      <c r="G182" s="987"/>
      <c r="H182" s="984"/>
      <c r="I182" s="990"/>
      <c r="J182" s="988"/>
      <c r="K182" s="973"/>
      <c r="L182" s="726" t="e">
        <f ca="1">mergeValue(A182) &amp;"."&amp; mergeValue(B182)&amp;"."&amp; mergeValue(C182)&amp;"."&amp; mergeValue(D182)</f>
        <v>#NAME?</v>
      </c>
      <c r="M182" s="696" t="s">
        <v>22</v>
      </c>
      <c r="N182" s="718"/>
      <c r="O182" s="1290"/>
      <c r="P182" s="1291"/>
      <c r="Q182" s="1291"/>
      <c r="R182" s="1291"/>
      <c r="S182" s="1291"/>
      <c r="T182" s="1291"/>
      <c r="U182" s="1291"/>
      <c r="V182" s="1291"/>
      <c r="W182" s="1292"/>
      <c r="X182" s="719" t="s">
        <v>687</v>
      </c>
      <c r="Y182" s="721"/>
      <c r="Z182" s="721"/>
      <c r="AA182" s="721"/>
      <c r="AB182" s="721"/>
      <c r="AC182" s="721"/>
      <c r="AD182" s="721"/>
      <c r="AE182" s="721"/>
      <c r="AF182" s="721"/>
      <c r="AG182" s="721"/>
    </row>
    <row r="183" spans="1:47" s="687" customFormat="1" ht="56.25" customHeight="1">
      <c r="A183" s="1233"/>
      <c r="B183" s="1233"/>
      <c r="C183" s="1233"/>
      <c r="D183" s="1233"/>
      <c r="E183" s="982">
        <v>1</v>
      </c>
      <c r="F183" s="982"/>
      <c r="G183" s="987"/>
      <c r="H183" s="984"/>
      <c r="I183" s="990"/>
      <c r="J183" s="988"/>
      <c r="K183" s="978"/>
      <c r="L183" s="726" t="e">
        <f ca="1">mergeValue(A183) &amp;"."&amp; mergeValue(B183)&amp;"."&amp; mergeValue(C183)&amp;"."&amp; mergeValue(D183)&amp;"."&amp; mergeValue(E183)</f>
        <v>#NAME?</v>
      </c>
      <c r="M183" s="1074"/>
      <c r="N183" s="692"/>
      <c r="O183" s="1076"/>
      <c r="P183" s="1077"/>
      <c r="Q183" s="673"/>
      <c r="R183" s="673"/>
      <c r="S183" s="1093"/>
      <c r="T183" s="652" t="s">
        <v>84</v>
      </c>
      <c r="U183" s="1093"/>
      <c r="V183" s="652" t="s">
        <v>84</v>
      </c>
      <c r="W183" s="729"/>
      <c r="X183" s="719" t="s">
        <v>688</v>
      </c>
      <c r="Y183" s="721" t="e">
        <f ca="1">strCheckDateTwo(N183:W183)</f>
        <v>#NAME?</v>
      </c>
      <c r="Z183" s="721"/>
      <c r="AA183" s="721"/>
      <c r="AB183" s="721"/>
      <c r="AC183" s="721"/>
      <c r="AD183" s="721"/>
      <c r="AE183" s="721"/>
      <c r="AF183" s="721"/>
      <c r="AG183" s="721"/>
    </row>
    <row r="184" spans="1:47" s="687" customFormat="1" ht="14.25" hidden="1" customHeight="1">
      <c r="A184" s="1233"/>
      <c r="B184" s="1233"/>
      <c r="C184" s="1233"/>
      <c r="D184" s="1233"/>
      <c r="E184" s="982"/>
      <c r="F184" s="982"/>
      <c r="G184" s="987"/>
      <c r="H184" s="984"/>
      <c r="I184" s="990"/>
      <c r="J184" s="988"/>
      <c r="K184" s="978"/>
      <c r="L184" s="716"/>
      <c r="M184" s="703"/>
      <c r="N184" s="648"/>
      <c r="O184" s="648"/>
      <c r="P184" s="648"/>
      <c r="Q184" s="648"/>
      <c r="R184" s="720" t="str">
        <f>S183 &amp; "-" &amp; U183</f>
        <v>-</v>
      </c>
      <c r="S184" s="730"/>
      <c r="T184" s="722"/>
      <c r="U184" s="730"/>
      <c r="V184" s="648"/>
      <c r="W184" s="648"/>
      <c r="X184" s="702"/>
      <c r="Y184" s="721"/>
      <c r="Z184" s="721"/>
      <c r="AA184" s="721"/>
      <c r="AB184" s="721"/>
      <c r="AC184" s="721"/>
      <c r="AD184" s="721"/>
      <c r="AE184" s="721"/>
      <c r="AF184" s="721"/>
      <c r="AG184" s="721"/>
    </row>
    <row r="185" spans="1:47" s="687" customFormat="1" ht="15" customHeight="1">
      <c r="A185" s="1233"/>
      <c r="B185" s="1233"/>
      <c r="C185" s="1233"/>
      <c r="D185" s="1233"/>
      <c r="E185" s="982"/>
      <c r="F185" s="982"/>
      <c r="G185" s="987"/>
      <c r="H185" s="984"/>
      <c r="I185" s="990"/>
      <c r="J185" s="988"/>
      <c r="K185" s="978"/>
      <c r="L185" s="690"/>
      <c r="M185" s="699" t="s">
        <v>5</v>
      </c>
      <c r="N185" s="697"/>
      <c r="O185" s="693"/>
      <c r="P185" s="693"/>
      <c r="Q185" s="693"/>
      <c r="R185" s="693"/>
      <c r="S185" s="710"/>
      <c r="T185" s="706"/>
      <c r="U185" s="705"/>
      <c r="V185" s="697"/>
      <c r="W185" s="697"/>
      <c r="X185" s="701"/>
      <c r="Y185" s="721"/>
      <c r="Z185" s="721"/>
      <c r="AA185" s="721"/>
      <c r="AB185" s="721"/>
      <c r="AC185" s="721"/>
      <c r="AD185" s="721"/>
      <c r="AE185" s="721"/>
      <c r="AF185" s="721"/>
      <c r="AG185" s="721"/>
    </row>
    <row r="186" spans="1:47" s="686" customFormat="1" ht="15" customHeight="1">
      <c r="A186" s="1233"/>
      <c r="B186" s="1233"/>
      <c r="C186" s="1233"/>
      <c r="D186" s="986"/>
      <c r="E186" s="986"/>
      <c r="F186" s="986"/>
      <c r="G186" s="987"/>
      <c r="H186" s="986"/>
      <c r="I186" s="990"/>
      <c r="J186" s="976"/>
      <c r="K186" s="980"/>
      <c r="L186" s="690"/>
      <c r="M186" s="698" t="s">
        <v>17</v>
      </c>
      <c r="N186" s="697"/>
      <c r="O186" s="693"/>
      <c r="P186" s="693"/>
      <c r="Q186" s="693"/>
      <c r="R186" s="693"/>
      <c r="S186" s="710"/>
      <c r="T186" s="706"/>
      <c r="U186" s="705"/>
      <c r="V186" s="697"/>
      <c r="W186" s="706"/>
      <c r="X186" s="701"/>
      <c r="Y186" s="723"/>
      <c r="Z186" s="723"/>
      <c r="AA186" s="723"/>
      <c r="AB186" s="723"/>
      <c r="AC186" s="723"/>
      <c r="AD186" s="723"/>
      <c r="AE186" s="723"/>
      <c r="AF186" s="723"/>
      <c r="AG186" s="723"/>
    </row>
    <row r="187" spans="1:47" s="686" customFormat="1" ht="15" customHeight="1">
      <c r="A187" s="1233"/>
      <c r="B187" s="1233"/>
      <c r="C187" s="986"/>
      <c r="D187" s="986"/>
      <c r="E187" s="986"/>
      <c r="F187" s="986"/>
      <c r="G187" s="987"/>
      <c r="H187" s="986"/>
      <c r="I187" s="981"/>
      <c r="J187" s="976"/>
      <c r="K187" s="980"/>
      <c r="L187" s="690"/>
      <c r="M187" s="697" t="s">
        <v>18</v>
      </c>
      <c r="N187" s="697"/>
      <c r="O187" s="693"/>
      <c r="P187" s="693"/>
      <c r="Q187" s="693"/>
      <c r="R187" s="693"/>
      <c r="S187" s="710"/>
      <c r="T187" s="706"/>
      <c r="U187" s="705"/>
      <c r="V187" s="697"/>
      <c r="W187" s="706"/>
      <c r="X187" s="701"/>
      <c r="Y187" s="723"/>
      <c r="Z187" s="723"/>
      <c r="AA187" s="723"/>
      <c r="AB187" s="723"/>
      <c r="AC187" s="723"/>
      <c r="AD187" s="723"/>
      <c r="AE187" s="723"/>
      <c r="AF187" s="723"/>
      <c r="AG187" s="723"/>
    </row>
    <row r="188" spans="1:47" s="686" customFormat="1" ht="15" customHeight="1">
      <c r="A188" s="1233"/>
      <c r="B188" s="986"/>
      <c r="C188" s="986"/>
      <c r="D188" s="986"/>
      <c r="E188" s="986"/>
      <c r="F188" s="986"/>
      <c r="G188" s="987"/>
      <c r="H188" s="986"/>
      <c r="I188" s="981"/>
      <c r="J188" s="976"/>
      <c r="K188" s="980"/>
      <c r="L188" s="690"/>
      <c r="M188" s="700" t="s">
        <v>19</v>
      </c>
      <c r="N188" s="697"/>
      <c r="O188" s="693"/>
      <c r="P188" s="693"/>
      <c r="Q188" s="693"/>
      <c r="R188" s="693"/>
      <c r="S188" s="710"/>
      <c r="T188" s="706"/>
      <c r="U188" s="705"/>
      <c r="V188" s="697"/>
      <c r="W188" s="706"/>
      <c r="X188" s="701"/>
      <c r="Y188" s="723"/>
      <c r="Z188" s="723"/>
      <c r="AA188" s="723"/>
      <c r="AB188" s="723"/>
      <c r="AC188" s="723"/>
      <c r="AD188" s="723"/>
      <c r="AE188" s="723"/>
      <c r="AF188" s="723"/>
      <c r="AG188" s="723"/>
    </row>
    <row r="189" spans="1:47" s="686" customFormat="1" ht="15" customHeight="1">
      <c r="A189" s="972"/>
      <c r="B189" s="972"/>
      <c r="C189" s="972"/>
      <c r="D189" s="972"/>
      <c r="E189" s="972"/>
      <c r="F189" s="972"/>
      <c r="G189" s="979"/>
      <c r="H189" s="980"/>
      <c r="I189" s="975"/>
      <c r="J189" s="976"/>
      <c r="K189" s="972"/>
      <c r="L189" s="690"/>
      <c r="M189" s="707" t="s">
        <v>309</v>
      </c>
      <c r="N189" s="697"/>
      <c r="O189" s="693"/>
      <c r="P189" s="693"/>
      <c r="Q189" s="693"/>
      <c r="R189" s="693"/>
      <c r="S189" s="710"/>
      <c r="T189" s="706"/>
      <c r="U189" s="705"/>
      <c r="V189" s="697"/>
      <c r="W189" s="706"/>
      <c r="X189" s="701"/>
      <c r="Y189" s="723"/>
      <c r="Z189" s="723"/>
      <c r="AA189" s="723"/>
      <c r="AB189" s="723"/>
      <c r="AC189" s="723"/>
      <c r="AD189" s="723"/>
      <c r="AE189" s="723"/>
      <c r="AF189" s="723"/>
      <c r="AG189" s="723"/>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7" customFormat="1" ht="22.5">
      <c r="A193" s="1233">
        <v>1</v>
      </c>
      <c r="B193" s="1017"/>
      <c r="C193" s="1017"/>
      <c r="D193" s="1017"/>
      <c r="E193" s="1017"/>
      <c r="F193" s="1010"/>
      <c r="G193" s="1016"/>
      <c r="H193" s="1016"/>
      <c r="I193" s="998"/>
      <c r="J193" s="997"/>
      <c r="K193" s="997"/>
      <c r="L193" s="726" t="e">
        <f ca="1">mergeValue(A193)</f>
        <v>#NAME?</v>
      </c>
      <c r="M193" s="643" t="s">
        <v>20</v>
      </c>
      <c r="N193" s="1321"/>
      <c r="O193" s="1322"/>
      <c r="P193" s="1322"/>
      <c r="Q193" s="1322"/>
      <c r="R193" s="1322"/>
      <c r="S193" s="1322"/>
      <c r="T193" s="1322"/>
      <c r="U193" s="1322"/>
      <c r="V193" s="1322"/>
      <c r="W193" s="1322"/>
      <c r="X193" s="1322"/>
      <c r="Y193" s="1322"/>
      <c r="Z193" s="1322"/>
      <c r="AA193" s="1322"/>
      <c r="AB193" s="1322"/>
      <c r="AC193" s="1322"/>
      <c r="AD193" s="1322"/>
      <c r="AE193" s="1322"/>
      <c r="AF193" s="1323"/>
      <c r="AG193" s="719" t="s">
        <v>476</v>
      </c>
      <c r="AH193" s="721"/>
      <c r="AI193" s="721"/>
      <c r="AJ193" s="721"/>
      <c r="AK193" s="721"/>
      <c r="AL193" s="721"/>
      <c r="AM193" s="721"/>
      <c r="AN193" s="721"/>
      <c r="AO193" s="721"/>
      <c r="AP193" s="721"/>
      <c r="AQ193" s="721"/>
      <c r="AR193" s="721"/>
    </row>
    <row r="194" spans="1:46" s="687" customFormat="1" ht="22.5">
      <c r="A194" s="1233"/>
      <c r="B194" s="1233">
        <v>1</v>
      </c>
      <c r="C194" s="1017"/>
      <c r="D194" s="1017"/>
      <c r="E194" s="1017"/>
      <c r="F194" s="1010"/>
      <c r="G194" s="1019"/>
      <c r="H194" s="1020"/>
      <c r="I194" s="999"/>
      <c r="J194" s="994"/>
      <c r="K194" s="992"/>
      <c r="L194" s="726" t="e">
        <f ca="1">mergeValue(A194) &amp;"."&amp; mergeValue(B194)</f>
        <v>#NAME?</v>
      </c>
      <c r="M194" s="694" t="s">
        <v>16</v>
      </c>
      <c r="N194" s="1318"/>
      <c r="O194" s="1319"/>
      <c r="P194" s="1319"/>
      <c r="Q194" s="1319"/>
      <c r="R194" s="1319"/>
      <c r="S194" s="1319"/>
      <c r="T194" s="1319"/>
      <c r="U194" s="1319"/>
      <c r="V194" s="1319"/>
      <c r="W194" s="1319"/>
      <c r="X194" s="1319"/>
      <c r="Y194" s="1319"/>
      <c r="Z194" s="1319"/>
      <c r="AA194" s="1319"/>
      <c r="AB194" s="1319"/>
      <c r="AC194" s="1319"/>
      <c r="AD194" s="1319"/>
      <c r="AE194" s="1319"/>
      <c r="AF194" s="1320"/>
      <c r="AG194" s="719" t="s">
        <v>477</v>
      </c>
      <c r="AH194" s="721"/>
      <c r="AI194" s="721"/>
      <c r="AJ194" s="721"/>
      <c r="AK194" s="721"/>
      <c r="AL194" s="721"/>
      <c r="AM194" s="721"/>
      <c r="AN194" s="721"/>
      <c r="AO194" s="721"/>
      <c r="AP194" s="721"/>
      <c r="AQ194" s="721"/>
      <c r="AR194" s="721"/>
    </row>
    <row r="195" spans="1:46" s="687" customFormat="1" ht="22.5">
      <c r="A195" s="1233"/>
      <c r="B195" s="1233"/>
      <c r="C195" s="1233">
        <v>1</v>
      </c>
      <c r="D195" s="1017"/>
      <c r="E195" s="1017"/>
      <c r="F195" s="1010"/>
      <c r="G195" s="1019"/>
      <c r="H195" s="1020"/>
      <c r="I195" s="999"/>
      <c r="J195" s="994"/>
      <c r="K195" s="992"/>
      <c r="L195" s="726" t="e">
        <f ca="1">mergeValue(A195) &amp;"."&amp; mergeValue(B195)&amp;"."&amp; mergeValue(C195)</f>
        <v>#NAME?</v>
      </c>
      <c r="M195" s="695" t="s">
        <v>7</v>
      </c>
      <c r="N195" s="1318"/>
      <c r="O195" s="1319"/>
      <c r="P195" s="1319"/>
      <c r="Q195" s="1319"/>
      <c r="R195" s="1319"/>
      <c r="S195" s="1319"/>
      <c r="T195" s="1319"/>
      <c r="U195" s="1319"/>
      <c r="V195" s="1319"/>
      <c r="W195" s="1319"/>
      <c r="X195" s="1319"/>
      <c r="Y195" s="1319"/>
      <c r="Z195" s="1319"/>
      <c r="AA195" s="1319"/>
      <c r="AB195" s="1319"/>
      <c r="AC195" s="1319"/>
      <c r="AD195" s="1319"/>
      <c r="AE195" s="1319"/>
      <c r="AF195" s="1320"/>
      <c r="AG195" s="719" t="s">
        <v>633</v>
      </c>
      <c r="AH195" s="721"/>
      <c r="AI195" s="721"/>
      <c r="AJ195" s="721"/>
      <c r="AK195" s="721"/>
      <c r="AL195" s="721"/>
      <c r="AM195" s="721"/>
      <c r="AN195" s="721"/>
      <c r="AO195" s="721"/>
      <c r="AP195" s="721"/>
      <c r="AQ195" s="721"/>
      <c r="AR195" s="721"/>
    </row>
    <row r="196" spans="1:46" s="687" customFormat="1" ht="15" customHeight="1">
      <c r="A196" s="1233"/>
      <c r="B196" s="1233"/>
      <c r="C196" s="1233"/>
      <c r="D196" s="1233">
        <v>1</v>
      </c>
      <c r="E196" s="1017"/>
      <c r="F196" s="1010"/>
      <c r="G196" s="1019"/>
      <c r="H196" s="1020"/>
      <c r="I196" s="999"/>
      <c r="J196" s="994"/>
      <c r="K196" s="992"/>
      <c r="L196" s="726" t="e">
        <f ca="1">mergeValue(A196) &amp;"."&amp; mergeValue(B196)&amp;"."&amp; mergeValue(C196)&amp;"."&amp; mergeValue(D196)</f>
        <v>#NAME?</v>
      </c>
      <c r="M196" s="696" t="s">
        <v>22</v>
      </c>
      <c r="N196" s="1318"/>
      <c r="O196" s="1319"/>
      <c r="P196" s="1319"/>
      <c r="Q196" s="1319"/>
      <c r="R196" s="1319"/>
      <c r="S196" s="1319"/>
      <c r="T196" s="1319"/>
      <c r="U196" s="1319"/>
      <c r="V196" s="1319"/>
      <c r="W196" s="1319"/>
      <c r="X196" s="1319"/>
      <c r="Y196" s="1319"/>
      <c r="Z196" s="1319"/>
      <c r="AA196" s="1319"/>
      <c r="AB196" s="1319"/>
      <c r="AC196" s="1319"/>
      <c r="AD196" s="1319"/>
      <c r="AE196" s="1319"/>
      <c r="AF196" s="1320"/>
      <c r="AG196" s="719" t="s">
        <v>680</v>
      </c>
      <c r="AH196" s="721"/>
      <c r="AI196" s="721"/>
      <c r="AJ196" s="721"/>
      <c r="AK196" s="721"/>
      <c r="AL196" s="721"/>
      <c r="AM196" s="721"/>
      <c r="AN196" s="721"/>
      <c r="AO196" s="721"/>
      <c r="AP196" s="721"/>
      <c r="AQ196" s="721"/>
      <c r="AR196" s="721"/>
    </row>
    <row r="197" spans="1:46" s="687" customFormat="1" ht="17.100000000000001" customHeight="1">
      <c r="A197" s="1233"/>
      <c r="B197" s="1233"/>
      <c r="C197" s="1233"/>
      <c r="D197" s="1233"/>
      <c r="E197" s="1233">
        <v>1</v>
      </c>
      <c r="F197" s="1010"/>
      <c r="G197" s="1019"/>
      <c r="H197" s="1020"/>
      <c r="I197" s="1021"/>
      <c r="J197" s="1011"/>
      <c r="K197" s="1162"/>
      <c r="L197" s="1272" t="e">
        <f ca="1">mergeValue(A197) &amp;"."&amp; mergeValue(B197)&amp;"."&amp; mergeValue(C197)&amp;"."&amp; mergeValue(D197)&amp;"."&amp; mergeValue(E197)</f>
        <v>#NAME?</v>
      </c>
      <c r="M197" s="1299"/>
      <c r="N197" s="1229" t="s">
        <v>85</v>
      </c>
      <c r="O197" s="1267"/>
      <c r="P197" s="1263">
        <v>1</v>
      </c>
      <c r="Q197" s="1276"/>
      <c r="R197" s="1229" t="s">
        <v>85</v>
      </c>
      <c r="S197" s="1267"/>
      <c r="T197" s="1263">
        <v>1</v>
      </c>
      <c r="U197" s="1276"/>
      <c r="V197" s="1229" t="s">
        <v>85</v>
      </c>
      <c r="W197" s="703"/>
      <c r="X197" s="691">
        <v>1</v>
      </c>
      <c r="Y197" s="1097"/>
      <c r="Z197" s="673"/>
      <c r="AA197" s="673"/>
      <c r="AB197" s="1243"/>
      <c r="AC197" s="1229" t="s">
        <v>84</v>
      </c>
      <c r="AD197" s="1243"/>
      <c r="AE197" s="1229" t="s">
        <v>84</v>
      </c>
      <c r="AF197" s="717"/>
      <c r="AG197" s="1260" t="s">
        <v>681</v>
      </c>
      <c r="AH197" s="721" t="e">
        <f ca="1">strCheckDate(Z198:AF198)</f>
        <v>#NAME?</v>
      </c>
      <c r="AI197" s="724" t="str">
        <f>IF(AND(COUNTIF(AJ192:AJ192,AJ197)&gt;1,AJ197&lt;&gt;""),"ErrUnique:HasDoubleConn","")</f>
        <v/>
      </c>
      <c r="AJ197" s="724"/>
      <c r="AK197" s="724"/>
      <c r="AL197" s="724"/>
      <c r="AM197" s="724"/>
      <c r="AN197" s="724"/>
      <c r="AO197" s="721"/>
      <c r="AP197" s="721"/>
      <c r="AQ197" s="721"/>
      <c r="AR197" s="721"/>
    </row>
    <row r="198" spans="1:46" s="687" customFormat="1" ht="17.100000000000001" customHeight="1">
      <c r="A198" s="1233"/>
      <c r="B198" s="1233"/>
      <c r="C198" s="1233"/>
      <c r="D198" s="1233"/>
      <c r="E198" s="1233"/>
      <c r="F198" s="1010"/>
      <c r="G198" s="1019"/>
      <c r="H198" s="1020"/>
      <c r="I198" s="1021"/>
      <c r="J198" s="1011"/>
      <c r="K198" s="1162"/>
      <c r="L198" s="1272"/>
      <c r="M198" s="1299"/>
      <c r="N198" s="1229"/>
      <c r="O198" s="1267"/>
      <c r="P198" s="1263"/>
      <c r="Q198" s="1276"/>
      <c r="R198" s="1229"/>
      <c r="S198" s="1267"/>
      <c r="T198" s="1263"/>
      <c r="U198" s="1276"/>
      <c r="V198" s="1229"/>
      <c r="W198" s="728"/>
      <c r="X198" s="707"/>
      <c r="Y198" s="707"/>
      <c r="Z198" s="709"/>
      <c r="AA198" s="605" t="str">
        <f>AB197 &amp; "-" &amp; AD197</f>
        <v>-</v>
      </c>
      <c r="AB198" s="1228"/>
      <c r="AC198" s="1229"/>
      <c r="AD198" s="1228"/>
      <c r="AE198" s="1229"/>
      <c r="AF198" s="675"/>
      <c r="AG198" s="1261"/>
      <c r="AH198" s="721"/>
      <c r="AI198" s="724"/>
      <c r="AJ198" s="724"/>
      <c r="AK198" s="724"/>
      <c r="AL198" s="724"/>
      <c r="AM198" s="724"/>
      <c r="AN198" s="724"/>
      <c r="AO198" s="721"/>
      <c r="AP198" s="721"/>
      <c r="AQ198" s="721"/>
      <c r="AR198" s="721"/>
    </row>
    <row r="199" spans="1:46" s="687" customFormat="1" ht="17.100000000000001" customHeight="1">
      <c r="A199" s="1233"/>
      <c r="B199" s="1233"/>
      <c r="C199" s="1233"/>
      <c r="D199" s="1233"/>
      <c r="E199" s="1233"/>
      <c r="F199" s="1010"/>
      <c r="G199" s="1019"/>
      <c r="H199" s="1020"/>
      <c r="I199" s="1021"/>
      <c r="J199" s="1011"/>
      <c r="K199" s="1162"/>
      <c r="L199" s="1272"/>
      <c r="M199" s="1299"/>
      <c r="N199" s="1229"/>
      <c r="O199" s="1267"/>
      <c r="P199" s="1263"/>
      <c r="Q199" s="1276"/>
      <c r="R199" s="1229"/>
      <c r="S199" s="604"/>
      <c r="T199" s="700"/>
      <c r="U199" s="707"/>
      <c r="V199" s="708"/>
      <c r="W199" s="708"/>
      <c r="X199" s="708"/>
      <c r="Y199" s="708"/>
      <c r="Z199" s="709"/>
      <c r="AA199" s="709"/>
      <c r="AB199" s="710"/>
      <c r="AC199" s="706"/>
      <c r="AD199" s="706"/>
      <c r="AE199" s="710"/>
      <c r="AF199" s="706"/>
      <c r="AG199" s="1261"/>
      <c r="AH199" s="721"/>
      <c r="AI199" s="724"/>
      <c r="AJ199" s="724"/>
      <c r="AK199" s="724"/>
      <c r="AL199" s="724"/>
      <c r="AM199" s="724"/>
      <c r="AN199" s="724"/>
      <c r="AO199" s="721"/>
      <c r="AP199" s="721"/>
      <c r="AQ199" s="721"/>
      <c r="AR199" s="721"/>
    </row>
    <row r="200" spans="1:46" s="687" customFormat="1" ht="17.100000000000001" customHeight="1">
      <c r="A200" s="1233"/>
      <c r="B200" s="1233"/>
      <c r="C200" s="1233"/>
      <c r="D200" s="1233"/>
      <c r="E200" s="1233"/>
      <c r="F200" s="1010"/>
      <c r="G200" s="1019"/>
      <c r="H200" s="1020"/>
      <c r="I200" s="1021"/>
      <c r="J200" s="1011"/>
      <c r="K200" s="1162"/>
      <c r="L200" s="1272"/>
      <c r="M200" s="1299"/>
      <c r="N200" s="1229"/>
      <c r="O200" s="711"/>
      <c r="P200" s="713"/>
      <c r="Q200" s="712"/>
      <c r="R200" s="708"/>
      <c r="S200" s="708"/>
      <c r="T200" s="708"/>
      <c r="U200" s="708"/>
      <c r="V200" s="708"/>
      <c r="W200" s="708"/>
      <c r="X200" s="708"/>
      <c r="Y200" s="708"/>
      <c r="Z200" s="709"/>
      <c r="AA200" s="709"/>
      <c r="AB200" s="710"/>
      <c r="AC200" s="706"/>
      <c r="AD200" s="706"/>
      <c r="AE200" s="710"/>
      <c r="AF200" s="706"/>
      <c r="AG200" s="1261"/>
      <c r="AH200" s="721"/>
      <c r="AI200" s="724"/>
      <c r="AJ200" s="724"/>
      <c r="AK200" s="724"/>
      <c r="AL200" s="724"/>
      <c r="AM200" s="724"/>
      <c r="AN200" s="724"/>
      <c r="AO200" s="721"/>
      <c r="AP200" s="721"/>
      <c r="AQ200" s="721"/>
      <c r="AR200" s="721"/>
    </row>
    <row r="201" spans="1:46" s="686" customFormat="1" ht="15" customHeight="1">
      <c r="A201" s="1233"/>
      <c r="B201" s="1233"/>
      <c r="C201" s="1233"/>
      <c r="D201" s="1233"/>
      <c r="E201" s="1018"/>
      <c r="F201" s="1012"/>
      <c r="G201" s="1014"/>
      <c r="H201" s="1012"/>
      <c r="I201" s="1021"/>
      <c r="J201" s="1011"/>
      <c r="K201" s="1005"/>
      <c r="L201" s="690"/>
      <c r="M201" s="699" t="s">
        <v>5</v>
      </c>
      <c r="N201" s="699"/>
      <c r="O201" s="699"/>
      <c r="P201" s="699"/>
      <c r="Q201" s="699"/>
      <c r="R201" s="699"/>
      <c r="S201" s="699"/>
      <c r="T201" s="699"/>
      <c r="U201" s="699"/>
      <c r="V201" s="699"/>
      <c r="W201" s="699"/>
      <c r="X201" s="699"/>
      <c r="Y201" s="699"/>
      <c r="Z201" s="699"/>
      <c r="AA201" s="699"/>
      <c r="AB201" s="699"/>
      <c r="AC201" s="699"/>
      <c r="AD201" s="699"/>
      <c r="AE201" s="699"/>
      <c r="AF201" s="699"/>
      <c r="AG201" s="1262"/>
      <c r="AH201" s="723"/>
      <c r="AI201" s="723"/>
      <c r="AJ201" s="725"/>
      <c r="AK201" s="725"/>
      <c r="AL201" s="725"/>
      <c r="AM201" s="725"/>
      <c r="AN201" s="725"/>
      <c r="AO201" s="723"/>
      <c r="AP201" s="723"/>
      <c r="AQ201" s="723"/>
      <c r="AR201" s="723"/>
    </row>
    <row r="202" spans="1:46" s="686" customFormat="1" ht="15" customHeight="1">
      <c r="A202" s="1233"/>
      <c r="B202" s="1233"/>
      <c r="C202" s="1233"/>
      <c r="D202" s="1018"/>
      <c r="E202" s="1018"/>
      <c r="F202" s="1012"/>
      <c r="G202" s="1019"/>
      <c r="H202" s="1012"/>
      <c r="I202" s="1005"/>
      <c r="J202" s="996"/>
      <c r="K202" s="1005"/>
      <c r="L202" s="690"/>
      <c r="M202" s="698" t="s">
        <v>17</v>
      </c>
      <c r="N202" s="698"/>
      <c r="O202" s="698"/>
      <c r="P202" s="698"/>
      <c r="Q202" s="698"/>
      <c r="R202" s="698"/>
      <c r="S202" s="698"/>
      <c r="T202" s="698"/>
      <c r="U202" s="698"/>
      <c r="V202" s="698"/>
      <c r="W202" s="698"/>
      <c r="X202" s="698"/>
      <c r="Y202" s="698"/>
      <c r="Z202" s="698"/>
      <c r="AA202" s="698"/>
      <c r="AB202" s="698"/>
      <c r="AC202" s="698"/>
      <c r="AD202" s="698"/>
      <c r="AE202" s="698"/>
      <c r="AF202" s="706"/>
      <c r="AG202" s="701"/>
      <c r="AH202" s="723"/>
      <c r="AI202" s="723"/>
      <c r="AJ202" s="725"/>
      <c r="AK202" s="725"/>
      <c r="AL202" s="725"/>
      <c r="AM202" s="725"/>
      <c r="AN202" s="725"/>
      <c r="AO202" s="723"/>
      <c r="AP202" s="723"/>
      <c r="AQ202" s="723"/>
      <c r="AR202" s="723"/>
    </row>
    <row r="203" spans="1:46" s="686" customFormat="1" ht="15" customHeight="1">
      <c r="A203" s="1233"/>
      <c r="B203" s="1233"/>
      <c r="C203" s="1018"/>
      <c r="D203" s="1018"/>
      <c r="E203" s="1018"/>
      <c r="F203" s="1012"/>
      <c r="G203" s="1019"/>
      <c r="H203" s="1012"/>
      <c r="I203" s="1005"/>
      <c r="J203" s="996"/>
      <c r="K203" s="1005"/>
      <c r="L203" s="690"/>
      <c r="M203" s="697" t="s">
        <v>18</v>
      </c>
      <c r="N203" s="697"/>
      <c r="O203" s="697"/>
      <c r="P203" s="697"/>
      <c r="Q203" s="697"/>
      <c r="R203" s="697"/>
      <c r="S203" s="697"/>
      <c r="T203" s="697"/>
      <c r="U203" s="697"/>
      <c r="V203" s="697"/>
      <c r="W203" s="697"/>
      <c r="X203" s="697"/>
      <c r="Y203" s="697"/>
      <c r="Z203" s="693"/>
      <c r="AA203" s="693"/>
      <c r="AB203" s="710"/>
      <c r="AC203" s="706"/>
      <c r="AD203" s="705"/>
      <c r="AE203" s="697"/>
      <c r="AF203" s="706"/>
      <c r="AG203" s="701"/>
      <c r="AH203" s="723"/>
      <c r="AI203" s="723"/>
      <c r="AJ203" s="723"/>
      <c r="AK203" s="723"/>
      <c r="AL203" s="723"/>
      <c r="AM203" s="723"/>
      <c r="AN203" s="723"/>
      <c r="AO203" s="723"/>
      <c r="AP203" s="723"/>
      <c r="AQ203" s="723"/>
      <c r="AR203" s="723"/>
    </row>
    <row r="204" spans="1:46" s="686" customFormat="1" ht="15" customHeight="1">
      <c r="A204" s="1233"/>
      <c r="B204" s="1018"/>
      <c r="C204" s="1018"/>
      <c r="D204" s="1018"/>
      <c r="E204" s="1018"/>
      <c r="F204" s="1012"/>
      <c r="G204" s="1019"/>
      <c r="H204" s="1012"/>
      <c r="I204" s="1005"/>
      <c r="J204" s="996"/>
      <c r="K204" s="1005"/>
      <c r="L204" s="690"/>
      <c r="M204" s="700" t="s">
        <v>19</v>
      </c>
      <c r="N204" s="700"/>
      <c r="O204" s="700"/>
      <c r="P204" s="700"/>
      <c r="Q204" s="700"/>
      <c r="R204" s="700"/>
      <c r="S204" s="700"/>
      <c r="T204" s="700"/>
      <c r="U204" s="700"/>
      <c r="V204" s="700"/>
      <c r="W204" s="700"/>
      <c r="X204" s="700"/>
      <c r="Y204" s="700"/>
      <c r="Z204" s="693"/>
      <c r="AA204" s="693"/>
      <c r="AB204" s="710"/>
      <c r="AC204" s="706"/>
      <c r="AD204" s="705"/>
      <c r="AE204" s="697"/>
      <c r="AF204" s="706"/>
      <c r="AG204" s="701"/>
      <c r="AH204" s="723"/>
      <c r="AI204" s="723"/>
      <c r="AJ204" s="723"/>
      <c r="AK204" s="723"/>
      <c r="AL204" s="723"/>
      <c r="AM204" s="723"/>
      <c r="AN204" s="723"/>
      <c r="AO204" s="723"/>
      <c r="AP204" s="723"/>
      <c r="AQ204" s="723"/>
      <c r="AR204" s="723"/>
    </row>
    <row r="205" spans="1:46" s="686" customFormat="1" ht="15" customHeight="1">
      <c r="A205" s="991"/>
      <c r="B205" s="991"/>
      <c r="C205" s="991"/>
      <c r="D205" s="991"/>
      <c r="E205" s="991"/>
      <c r="F205" s="991"/>
      <c r="G205" s="1004"/>
      <c r="H205" s="1005"/>
      <c r="I205" s="995"/>
      <c r="J205" s="996"/>
      <c r="K205" s="991"/>
      <c r="L205" s="690"/>
      <c r="M205" s="707" t="s">
        <v>309</v>
      </c>
      <c r="N205" s="707"/>
      <c r="O205" s="707"/>
      <c r="P205" s="707"/>
      <c r="Q205" s="707"/>
      <c r="R205" s="707"/>
      <c r="S205" s="707"/>
      <c r="T205" s="707"/>
      <c r="U205" s="707"/>
      <c r="V205" s="707"/>
      <c r="W205" s="707"/>
      <c r="X205" s="707"/>
      <c r="Y205" s="707"/>
      <c r="Z205" s="693"/>
      <c r="AA205" s="693"/>
      <c r="AB205" s="710"/>
      <c r="AC205" s="706"/>
      <c r="AD205" s="705"/>
      <c r="AE205" s="697"/>
      <c r="AF205" s="706"/>
      <c r="AG205" s="701"/>
      <c r="AH205" s="723"/>
      <c r="AI205" s="723"/>
      <c r="AJ205" s="723"/>
      <c r="AK205" s="723"/>
      <c r="AL205" s="723"/>
      <c r="AM205" s="723"/>
      <c r="AN205" s="723"/>
      <c r="AO205" s="723"/>
      <c r="AP205" s="723"/>
      <c r="AQ205" s="723"/>
      <c r="AR205" s="723"/>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35"/>
      <c r="R207" s="157"/>
      <c r="S207" s="157"/>
      <c r="T207" s="157"/>
      <c r="U207" s="1235"/>
      <c r="V207" s="157"/>
      <c r="W207" s="157"/>
      <c r="X207" s="157"/>
      <c r="Y207" s="1094"/>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35"/>
      <c r="R208" s="157"/>
      <c r="S208" s="157"/>
      <c r="T208" s="157"/>
      <c r="U208" s="1235"/>
      <c r="V208" s="157"/>
      <c r="W208" s="157"/>
      <c r="X208" s="157"/>
      <c r="Y208" s="157"/>
      <c r="Z208" s="157"/>
      <c r="AA208" s="157"/>
      <c r="AB208" s="157"/>
      <c r="AC208" s="157"/>
    </row>
    <row r="209" spans="1:83" ht="15" customHeight="1">
      <c r="G209" s="156"/>
      <c r="H209" s="157"/>
      <c r="I209" s="157"/>
      <c r="J209" s="85"/>
      <c r="K209" s="157"/>
      <c r="L209" s="157"/>
      <c r="M209" s="157"/>
      <c r="N209" s="157"/>
      <c r="O209" s="157"/>
      <c r="Q209" s="1235"/>
      <c r="V209" s="157"/>
      <c r="W209" s="157"/>
      <c r="X209" s="157"/>
      <c r="Z209" s="157"/>
      <c r="AA209" s="157"/>
      <c r="AB209" s="157"/>
      <c r="AC209" s="732"/>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3"/>
      <c r="B211" s="733"/>
      <c r="C211" s="733"/>
      <c r="D211" s="733"/>
      <c r="E211" s="733"/>
      <c r="F211" s="733"/>
      <c r="G211" s="736"/>
      <c r="H211" s="737"/>
      <c r="I211" s="737"/>
      <c r="J211" s="734"/>
      <c r="K211" s="737"/>
      <c r="L211" s="737"/>
      <c r="M211" s="737"/>
      <c r="N211" s="1324" t="s">
        <v>85</v>
      </c>
      <c r="O211" s="1267"/>
      <c r="P211" s="1263">
        <v>1</v>
      </c>
      <c r="Q211" s="1293"/>
      <c r="R211" s="1229" t="s">
        <v>84</v>
      </c>
      <c r="S211" s="1325"/>
      <c r="T211" s="1316">
        <v>1</v>
      </c>
      <c r="U211" s="1236"/>
      <c r="V211" s="1229" t="s">
        <v>84</v>
      </c>
      <c r="W211" s="839"/>
      <c r="X211" s="740">
        <v>1</v>
      </c>
      <c r="Y211" s="1094"/>
      <c r="Z211" s="737"/>
      <c r="AA211" s="737"/>
      <c r="AB211" s="737"/>
      <c r="AC211" s="737"/>
      <c r="AD211" s="737"/>
      <c r="AE211" s="733"/>
      <c r="AF211" s="731"/>
      <c r="AG211" s="731"/>
      <c r="AH211" s="731"/>
      <c r="AI211" s="731"/>
      <c r="AJ211" s="731"/>
      <c r="AK211" s="731"/>
      <c r="AL211" s="731"/>
      <c r="AM211" s="731"/>
      <c r="AN211" s="731"/>
      <c r="AO211" s="731"/>
      <c r="AP211" s="731"/>
      <c r="AQ211" s="731"/>
      <c r="AR211" s="731"/>
      <c r="AS211" s="731"/>
      <c r="AT211" s="731"/>
      <c r="AU211" s="731"/>
      <c r="AV211" s="731"/>
      <c r="AW211" s="731"/>
      <c r="AX211" s="731"/>
      <c r="AY211" s="731"/>
      <c r="AZ211" s="731"/>
      <c r="BA211" s="731"/>
      <c r="BB211" s="731"/>
      <c r="BC211" s="731"/>
      <c r="BD211" s="731"/>
      <c r="BE211" s="731"/>
      <c r="BF211" s="731"/>
      <c r="BG211" s="731"/>
      <c r="BH211" s="731"/>
      <c r="BI211" s="731"/>
      <c r="BJ211" s="731"/>
      <c r="BK211" s="731"/>
      <c r="BL211" s="731"/>
      <c r="BM211" s="731"/>
      <c r="BN211" s="731"/>
      <c r="BO211" s="731"/>
      <c r="BP211" s="731"/>
      <c r="BQ211" s="731"/>
      <c r="BR211" s="731"/>
      <c r="BS211" s="731"/>
      <c r="BT211" s="731"/>
      <c r="BU211" s="731"/>
      <c r="BV211" s="731"/>
      <c r="BW211" s="731"/>
      <c r="BX211" s="731"/>
      <c r="BY211" s="731"/>
      <c r="BZ211" s="731"/>
      <c r="CA211" s="731"/>
      <c r="CB211" s="731"/>
      <c r="CC211" s="731"/>
      <c r="CD211" s="731"/>
      <c r="CE211" s="731"/>
    </row>
    <row r="212" spans="1:83" ht="15" customHeight="1">
      <c r="A212" s="733"/>
      <c r="B212" s="733"/>
      <c r="C212" s="733"/>
      <c r="D212" s="733"/>
      <c r="E212" s="733"/>
      <c r="F212" s="733"/>
      <c r="G212" s="736"/>
      <c r="H212" s="737"/>
      <c r="I212" s="737"/>
      <c r="J212" s="734"/>
      <c r="K212" s="737"/>
      <c r="L212" s="737"/>
      <c r="M212" s="737"/>
      <c r="N212" s="1324"/>
      <c r="O212" s="1267"/>
      <c r="P212" s="1263"/>
      <c r="Q212" s="1293"/>
      <c r="R212" s="1229"/>
      <c r="S212" s="1326"/>
      <c r="T212" s="1317"/>
      <c r="U212" s="1236"/>
      <c r="V212" s="1229"/>
      <c r="W212" s="738"/>
      <c r="X212" s="738"/>
      <c r="Y212" s="738" t="s">
        <v>713</v>
      </c>
      <c r="Z212" s="737"/>
      <c r="AA212" s="737"/>
      <c r="AB212" s="737"/>
      <c r="AC212" s="737"/>
      <c r="AD212" s="737"/>
      <c r="AE212" s="737"/>
      <c r="AF212" s="731"/>
      <c r="AG212" s="731"/>
      <c r="AH212" s="731"/>
      <c r="AI212" s="731"/>
      <c r="AJ212" s="731"/>
      <c r="AK212" s="731"/>
      <c r="AL212" s="731"/>
      <c r="AM212" s="731"/>
      <c r="AN212" s="731"/>
      <c r="AO212" s="731"/>
      <c r="AP212" s="731"/>
      <c r="AQ212" s="731"/>
      <c r="AR212" s="731"/>
      <c r="AS212" s="731"/>
      <c r="AT212" s="731"/>
      <c r="AU212" s="731"/>
      <c r="AV212" s="731"/>
      <c r="AW212" s="731"/>
      <c r="AX212" s="731"/>
      <c r="AY212" s="731"/>
      <c r="AZ212" s="731"/>
      <c r="BA212" s="731"/>
      <c r="BB212" s="731"/>
      <c r="BC212" s="731"/>
      <c r="BD212" s="731"/>
      <c r="BE212" s="731"/>
      <c r="BF212" s="731"/>
      <c r="BG212" s="731"/>
      <c r="BH212" s="731"/>
      <c r="BI212" s="731"/>
      <c r="BJ212" s="731"/>
      <c r="BK212" s="731"/>
      <c r="BL212" s="731"/>
      <c r="BM212" s="731"/>
      <c r="BN212" s="731"/>
      <c r="BO212" s="731"/>
      <c r="BP212" s="731"/>
      <c r="BQ212" s="731"/>
      <c r="BR212" s="731"/>
      <c r="BS212" s="731"/>
      <c r="BT212" s="731"/>
      <c r="BU212" s="731"/>
      <c r="BV212" s="731"/>
      <c r="BW212" s="731"/>
      <c r="BX212" s="731"/>
      <c r="BY212" s="731"/>
      <c r="BZ212" s="731"/>
      <c r="CA212" s="731"/>
      <c r="CB212" s="731"/>
      <c r="CC212" s="731"/>
      <c r="CD212" s="731"/>
      <c r="CE212" s="731"/>
    </row>
    <row r="213" spans="1:83" ht="15" customHeight="1">
      <c r="A213" s="733"/>
      <c r="B213" s="733"/>
      <c r="C213" s="733"/>
      <c r="D213" s="733"/>
      <c r="E213" s="733"/>
      <c r="F213" s="733"/>
      <c r="G213" s="736"/>
      <c r="H213" s="737"/>
      <c r="I213" s="737"/>
      <c r="J213" s="734"/>
      <c r="K213" s="737"/>
      <c r="L213" s="737"/>
      <c r="M213" s="737"/>
      <c r="N213" s="1324"/>
      <c r="O213" s="1267"/>
      <c r="P213" s="1263"/>
      <c r="Q213" s="1293"/>
      <c r="R213" s="1229"/>
      <c r="S213" s="735"/>
      <c r="T213" s="735"/>
      <c r="U213" s="738" t="s">
        <v>714</v>
      </c>
      <c r="V213" s="838"/>
      <c r="W213" s="739"/>
      <c r="X213" s="739"/>
      <c r="Y213" s="739"/>
      <c r="Z213" s="737"/>
      <c r="AA213" s="737"/>
      <c r="AB213" s="737"/>
      <c r="AC213" s="737"/>
      <c r="AD213" s="737"/>
      <c r="AE213" s="737"/>
      <c r="AF213" s="731"/>
      <c r="AG213" s="731"/>
      <c r="AH213" s="731"/>
      <c r="AI213" s="731"/>
      <c r="AJ213" s="731"/>
      <c r="AK213" s="731"/>
      <c r="AL213" s="731"/>
      <c r="AM213" s="731"/>
      <c r="AN213" s="731"/>
      <c r="AO213" s="731"/>
      <c r="AP213" s="731"/>
      <c r="AQ213" s="731"/>
      <c r="AR213" s="731"/>
      <c r="AS213" s="731"/>
      <c r="AT213" s="731"/>
      <c r="AU213" s="731"/>
      <c r="AV213" s="731"/>
      <c r="AW213" s="731"/>
      <c r="AX213" s="731"/>
      <c r="AY213" s="731"/>
      <c r="AZ213" s="731"/>
      <c r="BA213" s="731"/>
      <c r="BB213" s="731"/>
      <c r="BC213" s="731"/>
      <c r="BD213" s="731"/>
      <c r="BE213" s="731"/>
      <c r="BF213" s="731"/>
      <c r="BG213" s="731"/>
      <c r="BH213" s="731"/>
      <c r="BI213" s="731"/>
      <c r="BJ213" s="731"/>
      <c r="BK213" s="731"/>
      <c r="BL213" s="731"/>
      <c r="BM213" s="731"/>
      <c r="BN213" s="731"/>
      <c r="BO213" s="731"/>
      <c r="BP213" s="731"/>
      <c r="BQ213" s="731"/>
      <c r="BR213" s="731"/>
      <c r="BS213" s="731"/>
      <c r="BT213" s="731"/>
      <c r="BU213" s="731"/>
      <c r="BV213" s="731"/>
      <c r="BW213" s="731"/>
      <c r="BX213" s="731"/>
      <c r="BY213" s="731"/>
      <c r="BZ213" s="731"/>
      <c r="CA213" s="731"/>
      <c r="CB213" s="731"/>
      <c r="CC213" s="731"/>
      <c r="CD213" s="731"/>
      <c r="CE213" s="731"/>
    </row>
    <row r="214" spans="1:83" ht="15" customHeight="1">
      <c r="A214" s="733"/>
      <c r="B214" s="733"/>
      <c r="C214" s="733"/>
      <c r="D214" s="733"/>
      <c r="E214" s="733"/>
      <c r="F214" s="733"/>
      <c r="G214" s="736"/>
      <c r="H214" s="737"/>
      <c r="I214" s="737"/>
      <c r="J214" s="734"/>
      <c r="K214" s="737"/>
      <c r="L214" s="737"/>
      <c r="M214" s="737"/>
      <c r="N214" s="1229"/>
      <c r="O214" s="836"/>
      <c r="P214" s="836"/>
      <c r="Q214" s="837"/>
      <c r="R214" s="838"/>
      <c r="S214" s="739"/>
      <c r="T214" s="739"/>
      <c r="U214" s="739"/>
      <c r="V214" s="739"/>
      <c r="W214" s="739"/>
      <c r="X214" s="739"/>
      <c r="Y214" s="739"/>
      <c r="Z214" s="737"/>
      <c r="AA214" s="737"/>
      <c r="AB214" s="737"/>
      <c r="AC214" s="737"/>
      <c r="AD214" s="737"/>
      <c r="AE214" s="737"/>
      <c r="AF214" s="731"/>
      <c r="AG214" s="731"/>
      <c r="AH214" s="731"/>
      <c r="AI214" s="731"/>
      <c r="AJ214" s="731"/>
      <c r="AK214" s="731"/>
      <c r="AL214" s="731"/>
      <c r="AM214" s="731"/>
      <c r="AN214" s="731"/>
      <c r="AO214" s="731"/>
      <c r="AP214" s="731"/>
      <c r="AQ214" s="731"/>
      <c r="AR214" s="731"/>
      <c r="AS214" s="731"/>
      <c r="AT214" s="731"/>
      <c r="AU214" s="731"/>
      <c r="AV214" s="731"/>
      <c r="AW214" s="731"/>
      <c r="AX214" s="731"/>
      <c r="AY214" s="731"/>
      <c r="AZ214" s="731"/>
      <c r="BA214" s="731"/>
      <c r="BB214" s="731"/>
      <c r="BC214" s="731"/>
      <c r="BD214" s="731"/>
      <c r="BE214" s="731"/>
      <c r="BF214" s="731"/>
      <c r="BG214" s="731"/>
      <c r="BH214" s="731"/>
      <c r="BI214" s="731"/>
      <c r="BJ214" s="731"/>
      <c r="BK214" s="731"/>
      <c r="BL214" s="731"/>
      <c r="BM214" s="731"/>
      <c r="BN214" s="731"/>
      <c r="BO214" s="731"/>
      <c r="BP214" s="731"/>
      <c r="BQ214" s="731"/>
      <c r="BR214" s="731"/>
      <c r="BS214" s="731"/>
      <c r="BT214" s="731"/>
      <c r="BU214" s="731"/>
      <c r="BV214" s="731"/>
      <c r="BW214" s="731"/>
      <c r="BX214" s="731"/>
      <c r="BY214" s="731"/>
      <c r="BZ214" s="731"/>
      <c r="CA214" s="731"/>
      <c r="CB214" s="731"/>
      <c r="CC214" s="731"/>
      <c r="CD214" s="731"/>
      <c r="CE214" s="731"/>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4" customFormat="1" ht="18.75" customHeight="1">
      <c r="X217" s="723"/>
      <c r="Y217" s="723"/>
      <c r="Z217" s="723"/>
      <c r="AA217" s="723"/>
      <c r="AB217" s="723"/>
      <c r="AC217" s="723"/>
      <c r="AD217" s="723"/>
      <c r="AE217" s="723"/>
      <c r="AF217" s="723"/>
      <c r="AG217" s="723"/>
      <c r="AH217" s="723"/>
      <c r="AI217" s="723"/>
      <c r="AJ217" s="723"/>
    </row>
    <row r="218" spans="1:83" s="35" customFormat="1" ht="17.100000000000001" customHeight="1">
      <c r="G218" s="35" t="s">
        <v>13</v>
      </c>
      <c r="I218" s="35" t="s">
        <v>746</v>
      </c>
      <c r="V218" s="158"/>
      <c r="X218" s="217"/>
      <c r="Y218" s="217"/>
      <c r="Z218" s="217"/>
      <c r="AA218" s="217"/>
      <c r="AB218" s="217"/>
      <c r="AC218" s="217"/>
      <c r="AD218" s="217"/>
      <c r="AE218" s="217"/>
      <c r="AF218" s="217"/>
      <c r="AG218" s="217"/>
      <c r="AH218" s="217"/>
      <c r="AI218" s="217"/>
      <c r="AJ218" s="217"/>
    </row>
    <row r="219" spans="1:83" s="744" customFormat="1" ht="17.100000000000001" customHeight="1">
      <c r="L219" s="122"/>
      <c r="M219" s="122"/>
      <c r="N219" s="122"/>
      <c r="O219" s="122"/>
      <c r="P219" s="122"/>
      <c r="Q219" s="122"/>
      <c r="R219" s="122"/>
      <c r="S219" s="122"/>
      <c r="T219" s="122"/>
      <c r="U219" s="122"/>
      <c r="V219" s="122"/>
      <c r="W219" s="122"/>
      <c r="X219" s="723"/>
      <c r="Y219" s="723"/>
      <c r="Z219" s="723"/>
      <c r="AA219" s="723"/>
      <c r="AB219" s="723"/>
      <c r="AC219" s="723"/>
      <c r="AD219" s="723"/>
      <c r="AE219" s="723"/>
      <c r="AF219" s="723"/>
      <c r="AG219" s="723"/>
      <c r="AH219" s="723"/>
      <c r="AI219" s="723"/>
      <c r="AJ219" s="723"/>
    </row>
    <row r="220" spans="1:83" s="801" customFormat="1" ht="22.5">
      <c r="A220" s="1233">
        <v>1</v>
      </c>
      <c r="B220" s="885"/>
      <c r="C220" s="885"/>
      <c r="D220" s="885"/>
      <c r="E220" s="886"/>
      <c r="F220" s="887"/>
      <c r="G220" s="887"/>
      <c r="H220" s="887"/>
      <c r="I220" s="888"/>
      <c r="J220" s="883"/>
      <c r="K220" s="890"/>
      <c r="L220" s="783" t="e">
        <f ca="1">mergeValue(A220)</f>
        <v>#NAME?</v>
      </c>
      <c r="M220" s="643" t="s">
        <v>20</v>
      </c>
      <c r="N220" s="648"/>
      <c r="O220" s="1296"/>
      <c r="P220" s="1297"/>
      <c r="Q220" s="1297"/>
      <c r="R220" s="1297"/>
      <c r="S220" s="1297"/>
      <c r="T220" s="1297"/>
      <c r="U220" s="1297"/>
      <c r="V220" s="1298"/>
      <c r="W220" s="632" t="s">
        <v>476</v>
      </c>
      <c r="X220" s="810"/>
      <c r="Y220" s="831"/>
      <c r="Z220" s="831" t="str">
        <f t="shared" ref="Z220:Z233" si="3">IF(M220="","",M220 )</f>
        <v>Наименование тарифа</v>
      </c>
      <c r="AA220" s="831"/>
      <c r="AB220" s="831"/>
      <c r="AC220" s="831"/>
      <c r="AD220" s="810"/>
      <c r="AE220" s="810"/>
      <c r="AF220" s="810"/>
      <c r="AG220" s="810"/>
      <c r="AH220" s="810"/>
      <c r="AI220" s="810"/>
      <c r="AJ220" s="810"/>
    </row>
    <row r="221" spans="1:83" s="801" customFormat="1" ht="22.5">
      <c r="A221" s="1233"/>
      <c r="B221" s="1233">
        <v>1</v>
      </c>
      <c r="C221" s="885"/>
      <c r="D221" s="885"/>
      <c r="E221" s="887"/>
      <c r="F221" s="887"/>
      <c r="G221" s="887"/>
      <c r="H221" s="887"/>
      <c r="I221" s="882"/>
      <c r="J221" s="881"/>
      <c r="K221" s="884"/>
      <c r="L221" s="783" t="e">
        <f ca="1">mergeValue(A221) &amp;"."&amp; mergeValue(B221)</f>
        <v>#NAME?</v>
      </c>
      <c r="M221" s="694" t="s">
        <v>16</v>
      </c>
      <c r="N221" s="648"/>
      <c r="O221" s="1296"/>
      <c r="P221" s="1297"/>
      <c r="Q221" s="1297"/>
      <c r="R221" s="1297"/>
      <c r="S221" s="1297"/>
      <c r="T221" s="1297"/>
      <c r="U221" s="1297"/>
      <c r="V221" s="1298"/>
      <c r="W221" s="632" t="s">
        <v>477</v>
      </c>
      <c r="X221" s="810"/>
      <c r="Y221" s="831"/>
      <c r="Z221" s="831" t="str">
        <f t="shared" si="3"/>
        <v>Территория действия тарифа</v>
      </c>
      <c r="AA221" s="831"/>
      <c r="AB221" s="831"/>
      <c r="AC221" s="831"/>
      <c r="AD221" s="810"/>
      <c r="AE221" s="810"/>
      <c r="AF221" s="810"/>
      <c r="AG221" s="810"/>
      <c r="AH221" s="810"/>
      <c r="AI221" s="810"/>
      <c r="AJ221" s="810"/>
    </row>
    <row r="222" spans="1:83" s="801" customFormat="1" ht="22.5">
      <c r="A222" s="1233"/>
      <c r="B222" s="1233"/>
      <c r="C222" s="1233">
        <v>1</v>
      </c>
      <c r="D222" s="885"/>
      <c r="E222" s="887"/>
      <c r="F222" s="887"/>
      <c r="G222" s="887"/>
      <c r="H222" s="887"/>
      <c r="I222" s="889"/>
      <c r="J222" s="881"/>
      <c r="K222" s="884"/>
      <c r="L222" s="783" t="e">
        <f ca="1">mergeValue(A222) &amp;"."&amp; mergeValue(B222)&amp;"."&amp; mergeValue(C222)</f>
        <v>#NAME?</v>
      </c>
      <c r="M222" s="695" t="s">
        <v>7</v>
      </c>
      <c r="N222" s="648"/>
      <c r="O222" s="1296"/>
      <c r="P222" s="1297"/>
      <c r="Q222" s="1297"/>
      <c r="R222" s="1297"/>
      <c r="S222" s="1297"/>
      <c r="T222" s="1297"/>
      <c r="U222" s="1297"/>
      <c r="V222" s="1298"/>
      <c r="W222" s="632" t="s">
        <v>633</v>
      </c>
      <c r="X222" s="810"/>
      <c r="Y222" s="831"/>
      <c r="Z222" s="831" t="str">
        <f t="shared" si="3"/>
        <v xml:space="preserve">Наименование системы теплоснабжения </v>
      </c>
      <c r="AA222" s="831"/>
      <c r="AB222" s="831"/>
      <c r="AC222" s="831"/>
      <c r="AD222" s="810"/>
      <c r="AE222" s="810"/>
      <c r="AF222" s="810"/>
      <c r="AG222" s="810"/>
      <c r="AH222" s="810"/>
      <c r="AI222" s="810"/>
      <c r="AJ222" s="810"/>
    </row>
    <row r="223" spans="1:83" s="801" customFormat="1" ht="22.5">
      <c r="A223" s="1233"/>
      <c r="B223" s="1233"/>
      <c r="C223" s="1233"/>
      <c r="D223" s="1233">
        <v>1</v>
      </c>
      <c r="E223" s="887"/>
      <c r="F223" s="887"/>
      <c r="G223" s="887"/>
      <c r="H223" s="887"/>
      <c r="I223" s="889"/>
      <c r="J223" s="881"/>
      <c r="K223" s="884"/>
      <c r="L223" s="783" t="e">
        <f ca="1">mergeValue(A223) &amp;"."&amp; mergeValue(B223)&amp;"."&amp; mergeValue(C223)&amp;"."&amp; mergeValue(D223)</f>
        <v>#NAME?</v>
      </c>
      <c r="M223" s="696" t="s">
        <v>22</v>
      </c>
      <c r="N223" s="648"/>
      <c r="O223" s="1296"/>
      <c r="P223" s="1297"/>
      <c r="Q223" s="1297"/>
      <c r="R223" s="1297"/>
      <c r="S223" s="1297"/>
      <c r="T223" s="1297"/>
      <c r="U223" s="1297"/>
      <c r="V223" s="1298"/>
      <c r="W223" s="632" t="s">
        <v>634</v>
      </c>
      <c r="X223" s="810"/>
      <c r="Y223" s="831"/>
      <c r="Z223" s="831" t="str">
        <f t="shared" si="3"/>
        <v xml:space="preserve">Источник тепловой энергии  </v>
      </c>
      <c r="AA223" s="831"/>
      <c r="AB223" s="831"/>
      <c r="AC223" s="831"/>
      <c r="AD223" s="810"/>
      <c r="AE223" s="810"/>
      <c r="AF223" s="810"/>
      <c r="AG223" s="810"/>
      <c r="AH223" s="810"/>
      <c r="AI223" s="810"/>
      <c r="AJ223" s="810"/>
    </row>
    <row r="224" spans="1:83" s="801" customFormat="1" ht="101.25">
      <c r="A224" s="1233"/>
      <c r="B224" s="1233"/>
      <c r="C224" s="1233"/>
      <c r="D224" s="1233"/>
      <c r="E224" s="1233">
        <v>1</v>
      </c>
      <c r="F224" s="887"/>
      <c r="G224" s="887"/>
      <c r="H224" s="885">
        <v>1</v>
      </c>
      <c r="I224" s="1233">
        <v>1</v>
      </c>
      <c r="J224" s="887"/>
      <c r="K224" s="892"/>
      <c r="L224" s="783" t="e">
        <f ca="1">mergeValue(A224) &amp;"."&amp; mergeValue(B224)&amp;"."&amp; mergeValue(C224)&amp;"."&amp; mergeValue(D224)&amp;"."&amp; mergeValue(E224)</f>
        <v>#NAME?</v>
      </c>
      <c r="M224" s="556" t="s">
        <v>9</v>
      </c>
      <c r="N224" s="648"/>
      <c r="O224" s="1236"/>
      <c r="P224" s="1237"/>
      <c r="Q224" s="1237"/>
      <c r="R224" s="1237"/>
      <c r="S224" s="1237"/>
      <c r="T224" s="1237"/>
      <c r="U224" s="1237"/>
      <c r="V224" s="1238"/>
      <c r="W224" s="632" t="s">
        <v>638</v>
      </c>
      <c r="X224" s="810"/>
      <c r="Y224" s="831"/>
      <c r="Z224" s="831" t="str">
        <f t="shared" si="3"/>
        <v>Схема подключения теплопотребляющей установки к коллектору источника тепловой энергии</v>
      </c>
      <c r="AA224" s="831"/>
      <c r="AB224" s="831"/>
      <c r="AC224" s="831"/>
      <c r="AD224" s="810"/>
      <c r="AE224" s="810"/>
      <c r="AF224" s="810"/>
      <c r="AG224" s="810"/>
      <c r="AH224" s="810"/>
      <c r="AI224" s="810"/>
      <c r="AJ224" s="810"/>
    </row>
    <row r="225" spans="1:36" s="801" customFormat="1" ht="90">
      <c r="A225" s="1233"/>
      <c r="B225" s="1233"/>
      <c r="C225" s="1233"/>
      <c r="D225" s="1233"/>
      <c r="E225" s="1233"/>
      <c r="F225" s="1233">
        <v>1</v>
      </c>
      <c r="G225" s="885"/>
      <c r="H225" s="885"/>
      <c r="I225" s="1233"/>
      <c r="J225" s="1233">
        <v>1</v>
      </c>
      <c r="K225" s="893"/>
      <c r="L225" s="783" t="e">
        <f ca="1">mergeValue(A225) &amp;"."&amp; mergeValue(B225)&amp;"."&amp; mergeValue(C225)&amp;"."&amp; mergeValue(D225)&amp;"."&amp; mergeValue(E225)&amp;"."&amp; mergeValue(F225)</f>
        <v>#NAME?</v>
      </c>
      <c r="M225" s="557" t="s">
        <v>10</v>
      </c>
      <c r="N225" s="648"/>
      <c r="O225" s="1236"/>
      <c r="P225" s="1237"/>
      <c r="Q225" s="1237"/>
      <c r="R225" s="1237"/>
      <c r="S225" s="1237"/>
      <c r="T225" s="1237"/>
      <c r="U225" s="1237"/>
      <c r="V225" s="1238"/>
      <c r="W225" s="632" t="s">
        <v>636</v>
      </c>
      <c r="X225" s="810"/>
      <c r="Y225" s="831"/>
      <c r="Z225" s="831" t="str">
        <f t="shared" si="3"/>
        <v>Группа потребителей</v>
      </c>
      <c r="AA225" s="831"/>
      <c r="AB225" s="831"/>
      <c r="AC225" s="831"/>
      <c r="AD225" s="810"/>
      <c r="AE225" s="810"/>
      <c r="AF225" s="810"/>
      <c r="AG225" s="810"/>
      <c r="AH225" s="810"/>
      <c r="AI225" s="810"/>
      <c r="AJ225" s="810"/>
    </row>
    <row r="226" spans="1:36" s="801" customFormat="1" ht="195.75" customHeight="1">
      <c r="A226" s="1233"/>
      <c r="B226" s="1233"/>
      <c r="C226" s="1233"/>
      <c r="D226" s="1233"/>
      <c r="E226" s="1233"/>
      <c r="F226" s="1233"/>
      <c r="G226" s="885">
        <v>1</v>
      </c>
      <c r="H226" s="885"/>
      <c r="I226" s="1233"/>
      <c r="J226" s="1233"/>
      <c r="K226" s="893">
        <v>1</v>
      </c>
      <c r="L226" s="783" t="e">
        <f ca="1">mergeValue(A226) &amp;"."&amp; mergeValue(B226)&amp;"."&amp; mergeValue(C226)&amp;"."&amp; mergeValue(D226)&amp;"."&amp; mergeValue(E226)&amp;"."&amp; mergeValue(F226)&amp;"."&amp; mergeValue(G226)</f>
        <v>#NAME?</v>
      </c>
      <c r="M226" s="1071"/>
      <c r="N226" s="648"/>
      <c r="O226" s="765"/>
      <c r="P226" s="765"/>
      <c r="Q226" s="765"/>
      <c r="R226" s="1228"/>
      <c r="S226" s="1229" t="s">
        <v>84</v>
      </c>
      <c r="T226" s="1228"/>
      <c r="U226" s="1229" t="s">
        <v>84</v>
      </c>
      <c r="V226" s="765"/>
      <c r="W226" s="1203" t="s">
        <v>655</v>
      </c>
      <c r="X226" s="810" t="e">
        <f ca="1">strCheckDate(O227:V227)</f>
        <v>#NAME?</v>
      </c>
      <c r="Y226" s="831"/>
      <c r="Z226" s="831" t="str">
        <f t="shared" si="3"/>
        <v/>
      </c>
      <c r="AA226" s="831"/>
      <c r="AB226" s="831"/>
      <c r="AC226" s="831"/>
      <c r="AD226" s="810"/>
      <c r="AE226" s="810"/>
      <c r="AF226" s="810"/>
      <c r="AG226" s="810"/>
      <c r="AH226" s="810"/>
      <c r="AI226" s="810"/>
      <c r="AJ226" s="810"/>
    </row>
    <row r="227" spans="1:36" s="801" customFormat="1" ht="14.25" hidden="1" customHeight="1">
      <c r="A227" s="1233"/>
      <c r="B227" s="1233"/>
      <c r="C227" s="1233"/>
      <c r="D227" s="1233"/>
      <c r="E227" s="1233"/>
      <c r="F227" s="1233"/>
      <c r="G227" s="885"/>
      <c r="H227" s="885"/>
      <c r="I227" s="1233"/>
      <c r="J227" s="1233"/>
      <c r="K227" s="893"/>
      <c r="L227" s="802"/>
      <c r="M227" s="648"/>
      <c r="N227" s="648"/>
      <c r="O227" s="765"/>
      <c r="P227" s="765"/>
      <c r="Q227" s="771" t="str">
        <f>R226 &amp; "-" &amp; T226</f>
        <v>-</v>
      </c>
      <c r="R227" s="1228"/>
      <c r="S227" s="1229"/>
      <c r="T227" s="1228"/>
      <c r="U227" s="1229"/>
      <c r="V227" s="765"/>
      <c r="W227" s="1203"/>
      <c r="X227" s="810"/>
      <c r="Y227" s="831"/>
      <c r="Z227" s="831" t="str">
        <f t="shared" si="3"/>
        <v/>
      </c>
      <c r="AA227" s="831"/>
      <c r="AB227" s="831"/>
      <c r="AC227" s="831"/>
      <c r="AD227" s="810"/>
      <c r="AE227" s="810"/>
      <c r="AF227" s="810"/>
      <c r="AG227" s="810"/>
      <c r="AH227" s="810"/>
      <c r="AI227" s="810"/>
      <c r="AJ227" s="810"/>
    </row>
    <row r="228" spans="1:36" s="801" customFormat="1" ht="15" customHeight="1">
      <c r="A228" s="1233"/>
      <c r="B228" s="1233"/>
      <c r="C228" s="1233"/>
      <c r="D228" s="1233"/>
      <c r="E228" s="1233"/>
      <c r="F228" s="1233"/>
      <c r="G228" s="887"/>
      <c r="H228" s="885"/>
      <c r="I228" s="1233"/>
      <c r="J228" s="1233"/>
      <c r="K228" s="892"/>
      <c r="L228" s="690"/>
      <c r="M228" s="559" t="s">
        <v>25</v>
      </c>
      <c r="N228" s="767"/>
      <c r="O228" s="767"/>
      <c r="P228" s="767"/>
      <c r="Q228" s="767"/>
      <c r="R228" s="767"/>
      <c r="S228" s="767"/>
      <c r="T228" s="767"/>
      <c r="U228" s="767"/>
      <c r="V228" s="764"/>
      <c r="W228" s="1203"/>
      <c r="X228" s="810"/>
      <c r="Y228" s="831"/>
      <c r="Z228" s="831" t="str">
        <f t="shared" si="3"/>
        <v>Добавить вид теплоносителя (параметры теплоносителя)</v>
      </c>
      <c r="AA228" s="831"/>
      <c r="AB228" s="831"/>
      <c r="AC228" s="831"/>
      <c r="AD228" s="810"/>
      <c r="AE228" s="810"/>
      <c r="AF228" s="810"/>
      <c r="AG228" s="810"/>
      <c r="AH228" s="810"/>
      <c r="AI228" s="810"/>
      <c r="AJ228" s="810"/>
    </row>
    <row r="229" spans="1:36" s="801" customFormat="1" ht="15" customHeight="1">
      <c r="A229" s="1233"/>
      <c r="B229" s="1233"/>
      <c r="C229" s="1233"/>
      <c r="D229" s="1233"/>
      <c r="E229" s="1233"/>
      <c r="F229" s="887"/>
      <c r="G229" s="887"/>
      <c r="H229" s="885"/>
      <c r="I229" s="1233"/>
      <c r="J229" s="887"/>
      <c r="K229" s="892"/>
      <c r="L229" s="690"/>
      <c r="M229" s="558" t="s">
        <v>11</v>
      </c>
      <c r="N229" s="767"/>
      <c r="O229" s="767"/>
      <c r="P229" s="767"/>
      <c r="Q229" s="767"/>
      <c r="R229" s="767"/>
      <c r="S229" s="767"/>
      <c r="T229" s="767"/>
      <c r="U229" s="766"/>
      <c r="V229" s="767"/>
      <c r="W229" s="667"/>
      <c r="X229" s="810"/>
      <c r="Y229" s="831"/>
      <c r="Z229" s="831" t="str">
        <f t="shared" si="3"/>
        <v>Добавить группу потребителей</v>
      </c>
      <c r="AA229" s="831"/>
      <c r="AB229" s="831"/>
      <c r="AC229" s="831"/>
      <c r="AD229" s="810"/>
      <c r="AE229" s="810"/>
      <c r="AF229" s="810"/>
      <c r="AG229" s="810"/>
      <c r="AH229" s="810"/>
      <c r="AI229" s="810"/>
      <c r="AJ229" s="810"/>
    </row>
    <row r="230" spans="1:36" s="801" customFormat="1" ht="15" customHeight="1">
      <c r="A230" s="1233"/>
      <c r="B230" s="1233"/>
      <c r="C230" s="1233"/>
      <c r="D230" s="1233"/>
      <c r="E230" s="891"/>
      <c r="F230" s="887"/>
      <c r="G230" s="887"/>
      <c r="H230" s="887"/>
      <c r="I230" s="883"/>
      <c r="J230" s="880"/>
      <c r="K230" s="890"/>
      <c r="L230" s="690"/>
      <c r="M230" s="762" t="s">
        <v>12</v>
      </c>
      <c r="N230" s="767"/>
      <c r="O230" s="767"/>
      <c r="P230" s="767"/>
      <c r="Q230" s="767"/>
      <c r="R230" s="767"/>
      <c r="S230" s="767"/>
      <c r="T230" s="767"/>
      <c r="U230" s="766"/>
      <c r="V230" s="767"/>
      <c r="W230" s="667"/>
      <c r="X230" s="810"/>
      <c r="Y230" s="831"/>
      <c r="Z230" s="831" t="str">
        <f t="shared" si="3"/>
        <v>Добавить схему подключения</v>
      </c>
      <c r="AA230" s="831"/>
      <c r="AB230" s="831"/>
      <c r="AC230" s="831"/>
      <c r="AD230" s="810"/>
      <c r="AE230" s="810"/>
      <c r="AF230" s="810"/>
      <c r="AG230" s="810"/>
      <c r="AH230" s="810"/>
      <c r="AI230" s="810"/>
      <c r="AJ230" s="810"/>
    </row>
    <row r="231" spans="1:36" s="801" customFormat="1" ht="15" customHeight="1">
      <c r="A231" s="1233"/>
      <c r="B231" s="1233"/>
      <c r="C231" s="1233"/>
      <c r="D231" s="891"/>
      <c r="E231" s="891"/>
      <c r="F231" s="887"/>
      <c r="G231" s="887"/>
      <c r="H231" s="887"/>
      <c r="I231" s="883"/>
      <c r="J231" s="880"/>
      <c r="K231" s="890"/>
      <c r="L231" s="690"/>
      <c r="M231" s="761" t="s">
        <v>17</v>
      </c>
      <c r="N231" s="767"/>
      <c r="O231" s="767"/>
      <c r="P231" s="767"/>
      <c r="Q231" s="767"/>
      <c r="R231" s="767"/>
      <c r="S231" s="767"/>
      <c r="T231" s="767"/>
      <c r="U231" s="766"/>
      <c r="V231" s="767"/>
      <c r="W231" s="667"/>
      <c r="X231" s="810"/>
      <c r="Y231" s="831"/>
      <c r="Z231" s="831" t="str">
        <f t="shared" si="3"/>
        <v>Добавить источник тепловой энергии</v>
      </c>
      <c r="AA231" s="831"/>
      <c r="AB231" s="831"/>
      <c r="AC231" s="831"/>
      <c r="AD231" s="810"/>
      <c r="AE231" s="810"/>
      <c r="AF231" s="810"/>
      <c r="AG231" s="810"/>
      <c r="AH231" s="810"/>
      <c r="AI231" s="810"/>
      <c r="AJ231" s="810"/>
    </row>
    <row r="232" spans="1:36" s="801" customFormat="1" ht="15" customHeight="1">
      <c r="A232" s="1233"/>
      <c r="B232" s="1233"/>
      <c r="C232" s="891"/>
      <c r="D232" s="891"/>
      <c r="E232" s="891"/>
      <c r="F232" s="891"/>
      <c r="G232" s="896"/>
      <c r="H232" s="883"/>
      <c r="I232" s="894"/>
      <c r="J232" s="880"/>
      <c r="K232" s="895"/>
      <c r="L232" s="690"/>
      <c r="M232" s="760" t="s">
        <v>18</v>
      </c>
      <c r="N232" s="767"/>
      <c r="O232" s="767"/>
      <c r="P232" s="767"/>
      <c r="Q232" s="767"/>
      <c r="R232" s="767"/>
      <c r="S232" s="767"/>
      <c r="T232" s="767"/>
      <c r="U232" s="766"/>
      <c r="V232" s="767"/>
      <c r="W232" s="667"/>
      <c r="X232" s="810"/>
      <c r="Y232" s="831"/>
      <c r="Z232" s="831" t="str">
        <f t="shared" si="3"/>
        <v>Добавить наименование системы теплоснабжения</v>
      </c>
      <c r="AA232" s="831"/>
      <c r="AB232" s="831"/>
      <c r="AC232" s="831"/>
      <c r="AD232" s="810"/>
      <c r="AE232" s="810"/>
      <c r="AF232" s="810"/>
      <c r="AG232" s="810"/>
      <c r="AH232" s="810"/>
      <c r="AI232" s="810"/>
      <c r="AJ232" s="810"/>
    </row>
    <row r="233" spans="1:36" s="801" customFormat="1" ht="15" customHeight="1">
      <c r="A233" s="1233"/>
      <c r="B233" s="891"/>
      <c r="C233" s="891"/>
      <c r="D233" s="891"/>
      <c r="E233" s="891"/>
      <c r="F233" s="891"/>
      <c r="G233" s="896"/>
      <c r="H233" s="883"/>
      <c r="I233" s="883"/>
      <c r="J233" s="880"/>
      <c r="K233" s="890"/>
      <c r="L233" s="690"/>
      <c r="M233" s="735" t="s">
        <v>19</v>
      </c>
      <c r="N233" s="767"/>
      <c r="O233" s="767"/>
      <c r="P233" s="767"/>
      <c r="Q233" s="767"/>
      <c r="R233" s="767"/>
      <c r="S233" s="767"/>
      <c r="T233" s="767"/>
      <c r="U233" s="766"/>
      <c r="V233" s="767"/>
      <c r="W233" s="667"/>
      <c r="X233" s="810"/>
      <c r="Y233" s="831"/>
      <c r="Z233" s="831" t="str">
        <f t="shared" si="3"/>
        <v>Добавить территорию действия тарифа</v>
      </c>
      <c r="AA233" s="831"/>
      <c r="AB233" s="831"/>
      <c r="AC233" s="831"/>
      <c r="AD233" s="810"/>
      <c r="AE233" s="810"/>
      <c r="AF233" s="810"/>
      <c r="AG233" s="810"/>
      <c r="AH233" s="810"/>
      <c r="AI233" s="810"/>
      <c r="AJ233" s="810"/>
    </row>
    <row r="234" spans="1:36" s="744" customFormat="1" ht="15" customHeight="1">
      <c r="A234" s="879"/>
      <c r="B234" s="879"/>
      <c r="C234" s="879"/>
      <c r="D234" s="879"/>
      <c r="E234" s="879"/>
      <c r="F234" s="879"/>
      <c r="G234" s="879"/>
      <c r="H234" s="879"/>
      <c r="I234" s="879"/>
      <c r="J234" s="879"/>
      <c r="K234" s="879"/>
      <c r="L234" s="494"/>
      <c r="M234" s="738" t="s">
        <v>309</v>
      </c>
      <c r="N234" s="767"/>
      <c r="O234" s="767"/>
      <c r="P234" s="767"/>
      <c r="Q234" s="767"/>
      <c r="R234" s="767"/>
      <c r="S234" s="767"/>
      <c r="T234" s="767"/>
      <c r="U234" s="766"/>
      <c r="V234" s="767"/>
      <c r="W234" s="767"/>
      <c r="X234" s="767"/>
      <c r="Y234" s="767"/>
      <c r="Z234" s="767"/>
      <c r="AA234" s="767"/>
      <c r="AB234" s="766"/>
      <c r="AC234" s="767"/>
      <c r="AD234" s="667"/>
      <c r="AE234" s="723"/>
      <c r="AF234" s="723"/>
      <c r="AG234" s="723"/>
      <c r="AH234" s="723"/>
    </row>
    <row r="235" spans="1:36" s="991" customFormat="1" ht="18.75" customHeight="1">
      <c r="X235" s="1012"/>
      <c r="Y235" s="1012"/>
      <c r="Z235" s="1012"/>
      <c r="AA235" s="1012"/>
      <c r="AB235" s="1012"/>
      <c r="AC235" s="1012"/>
      <c r="AD235" s="1012"/>
      <c r="AE235" s="1012"/>
      <c r="AF235" s="1012"/>
      <c r="AG235" s="1012"/>
      <c r="AH235" s="1012"/>
      <c r="AI235" s="1012"/>
      <c r="AJ235" s="1012"/>
    </row>
    <row r="236" spans="1:36"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36" s="991" customFormat="1" ht="17.100000000000001" customHeight="1">
      <c r="L237" s="122"/>
      <c r="M237" s="122"/>
      <c r="N237" s="122"/>
      <c r="O237" s="122"/>
      <c r="P237" s="122"/>
      <c r="Q237" s="122"/>
      <c r="R237" s="122"/>
      <c r="S237" s="122"/>
      <c r="T237" s="122"/>
      <c r="U237" s="122"/>
      <c r="V237" s="122"/>
      <c r="W237" s="122"/>
      <c r="X237" s="1012"/>
      <c r="Y237" s="1012"/>
      <c r="Z237" s="1012"/>
      <c r="AA237" s="1012"/>
      <c r="AB237" s="1012"/>
      <c r="AC237" s="1012"/>
      <c r="AD237" s="1012"/>
      <c r="AE237" s="1012"/>
      <c r="AF237" s="1012"/>
      <c r="AG237" s="1012"/>
      <c r="AH237" s="1012"/>
      <c r="AI237" s="1012"/>
      <c r="AJ237" s="1012"/>
    </row>
    <row r="238" spans="1:36" s="992" customFormat="1" ht="22.5">
      <c r="A238" s="1233">
        <v>1</v>
      </c>
      <c r="B238" s="1017"/>
      <c r="C238" s="1017"/>
      <c r="D238" s="1017"/>
      <c r="E238" s="983"/>
      <c r="F238" s="1028"/>
      <c r="G238" s="1028"/>
      <c r="H238" s="1028"/>
      <c r="I238" s="985"/>
      <c r="J238" s="981"/>
      <c r="K238" s="965"/>
      <c r="L238" s="1032" t="e">
        <f ca="1">mergeValue(A238)</f>
        <v>#NAME?</v>
      </c>
      <c r="M238" s="643" t="s">
        <v>20</v>
      </c>
      <c r="N238" s="648"/>
      <c r="O238" s="1296"/>
      <c r="P238" s="1297"/>
      <c r="Q238" s="1297"/>
      <c r="R238" s="1297"/>
      <c r="S238" s="1297"/>
      <c r="T238" s="1297"/>
      <c r="U238" s="1297"/>
      <c r="V238" s="1298"/>
      <c r="W238" s="632" t="s">
        <v>476</v>
      </c>
      <c r="X238" s="1010"/>
      <c r="Y238" s="831"/>
      <c r="Z238" s="831" t="str">
        <f t="shared" ref="Z238:Z251" si="4">IF(M238="","",M238 )</f>
        <v>Наименование тарифа</v>
      </c>
      <c r="AA238" s="831"/>
      <c r="AB238" s="831"/>
      <c r="AC238" s="831"/>
      <c r="AD238" s="1010"/>
      <c r="AE238" s="1010"/>
      <c r="AF238" s="1010"/>
      <c r="AG238" s="1010"/>
      <c r="AH238" s="1010"/>
      <c r="AI238" s="1010"/>
      <c r="AJ238" s="1010"/>
    </row>
    <row r="239" spans="1:36" s="992" customFormat="1" ht="22.5">
      <c r="A239" s="1233"/>
      <c r="B239" s="1233">
        <v>1</v>
      </c>
      <c r="C239" s="1017"/>
      <c r="D239" s="1017"/>
      <c r="E239" s="1028"/>
      <c r="F239" s="1028"/>
      <c r="G239" s="1028"/>
      <c r="H239" s="1028"/>
      <c r="I239" s="1023"/>
      <c r="J239" s="956"/>
      <c r="K239" s="959"/>
      <c r="L239" s="1032" t="e">
        <f ca="1">mergeValue(A239) &amp;"."&amp; mergeValue(B239)</f>
        <v>#NAME?</v>
      </c>
      <c r="M239" s="694" t="s">
        <v>16</v>
      </c>
      <c r="N239" s="648"/>
      <c r="O239" s="1296"/>
      <c r="P239" s="1297"/>
      <c r="Q239" s="1297"/>
      <c r="R239" s="1297"/>
      <c r="S239" s="1297"/>
      <c r="T239" s="1297"/>
      <c r="U239" s="1297"/>
      <c r="V239" s="1298"/>
      <c r="W239" s="632" t="s">
        <v>477</v>
      </c>
      <c r="X239" s="1010"/>
      <c r="Y239" s="831"/>
      <c r="Z239" s="831" t="str">
        <f t="shared" si="4"/>
        <v>Территория действия тарифа</v>
      </c>
      <c r="AA239" s="831"/>
      <c r="AB239" s="831"/>
      <c r="AC239" s="831"/>
      <c r="AD239" s="1010"/>
      <c r="AE239" s="1010"/>
      <c r="AF239" s="1010"/>
      <c r="AG239" s="1010"/>
      <c r="AH239" s="1010"/>
      <c r="AI239" s="1010"/>
      <c r="AJ239" s="1010"/>
    </row>
    <row r="240" spans="1:36" s="992" customFormat="1" ht="22.5">
      <c r="A240" s="1233"/>
      <c r="B240" s="1233"/>
      <c r="C240" s="1233">
        <v>1</v>
      </c>
      <c r="D240" s="1017"/>
      <c r="E240" s="1028"/>
      <c r="F240" s="1028"/>
      <c r="G240" s="1028"/>
      <c r="H240" s="1028"/>
      <c r="I240" s="964"/>
      <c r="J240" s="956"/>
      <c r="K240" s="959"/>
      <c r="L240" s="1032" t="e">
        <f ca="1">mergeValue(A240) &amp;"."&amp; mergeValue(B240)&amp;"."&amp; mergeValue(C240)</f>
        <v>#NAME?</v>
      </c>
      <c r="M240" s="695" t="s">
        <v>7</v>
      </c>
      <c r="N240" s="648"/>
      <c r="O240" s="1296"/>
      <c r="P240" s="1297"/>
      <c r="Q240" s="1297"/>
      <c r="R240" s="1297"/>
      <c r="S240" s="1297"/>
      <c r="T240" s="1297"/>
      <c r="U240" s="1297"/>
      <c r="V240" s="1298"/>
      <c r="W240" s="632" t="s">
        <v>633</v>
      </c>
      <c r="X240" s="1010"/>
      <c r="Y240" s="831"/>
      <c r="Z240" s="831" t="str">
        <f t="shared" si="4"/>
        <v xml:space="preserve">Наименование системы теплоснабжения </v>
      </c>
      <c r="AA240" s="831"/>
      <c r="AB240" s="831"/>
      <c r="AC240" s="831"/>
      <c r="AD240" s="1010"/>
      <c r="AE240" s="1010"/>
      <c r="AF240" s="1010"/>
      <c r="AG240" s="1010"/>
      <c r="AH240" s="1010"/>
      <c r="AI240" s="1010"/>
      <c r="AJ240" s="1010"/>
    </row>
    <row r="241" spans="1:36" s="992" customFormat="1" ht="22.5">
      <c r="A241" s="1233"/>
      <c r="B241" s="1233"/>
      <c r="C241" s="1233"/>
      <c r="D241" s="1233">
        <v>1</v>
      </c>
      <c r="E241" s="1028"/>
      <c r="F241" s="1028"/>
      <c r="G241" s="1028"/>
      <c r="H241" s="1028"/>
      <c r="I241" s="964"/>
      <c r="J241" s="956"/>
      <c r="K241" s="959"/>
      <c r="L241" s="1032" t="e">
        <f ca="1">mergeValue(A241) &amp;"."&amp; mergeValue(B241)&amp;"."&amp; mergeValue(C241)&amp;"."&amp; mergeValue(D241)</f>
        <v>#NAME?</v>
      </c>
      <c r="M241" s="696" t="s">
        <v>22</v>
      </c>
      <c r="N241" s="648"/>
      <c r="O241" s="1296"/>
      <c r="P241" s="1297"/>
      <c r="Q241" s="1297"/>
      <c r="R241" s="1297"/>
      <c r="S241" s="1297"/>
      <c r="T241" s="1297"/>
      <c r="U241" s="1297"/>
      <c r="V241" s="1298"/>
      <c r="W241" s="632" t="s">
        <v>634</v>
      </c>
      <c r="X241" s="1010"/>
      <c r="Y241" s="831"/>
      <c r="Z241" s="831" t="str">
        <f t="shared" si="4"/>
        <v xml:space="preserve">Источник тепловой энергии  </v>
      </c>
      <c r="AA241" s="831"/>
      <c r="AB241" s="831"/>
      <c r="AC241" s="831"/>
      <c r="AD241" s="1010"/>
      <c r="AE241" s="1010"/>
      <c r="AF241" s="1010"/>
      <c r="AG241" s="1010"/>
      <c r="AH241" s="1010"/>
      <c r="AI241" s="1010"/>
      <c r="AJ241" s="1010"/>
    </row>
    <row r="242" spans="1:36" s="992" customFormat="1" ht="101.25">
      <c r="A242" s="1233"/>
      <c r="B242" s="1233"/>
      <c r="C242" s="1233"/>
      <c r="D242" s="1233"/>
      <c r="E242" s="1233">
        <v>1</v>
      </c>
      <c r="F242" s="1028"/>
      <c r="G242" s="1028"/>
      <c r="H242" s="1017">
        <v>1</v>
      </c>
      <c r="I242" s="1233">
        <v>1</v>
      </c>
      <c r="J242" s="1028"/>
      <c r="K242" s="967"/>
      <c r="L242" s="1032" t="e">
        <f ca="1">mergeValue(A242) &amp;"."&amp; mergeValue(B242)&amp;"."&amp; mergeValue(C242)&amp;"."&amp; mergeValue(D242)&amp;"."&amp; mergeValue(E242)</f>
        <v>#NAME?</v>
      </c>
      <c r="M242" s="556" t="s">
        <v>9</v>
      </c>
      <c r="N242" s="648"/>
      <c r="O242" s="1236"/>
      <c r="P242" s="1237"/>
      <c r="Q242" s="1237"/>
      <c r="R242" s="1237"/>
      <c r="S242" s="1237"/>
      <c r="T242" s="1237"/>
      <c r="U242" s="1237"/>
      <c r="V242" s="1238"/>
      <c r="W242" s="632" t="s">
        <v>638</v>
      </c>
      <c r="X242" s="1010"/>
      <c r="Y242" s="831"/>
      <c r="Z242" s="831" t="str">
        <f t="shared" si="4"/>
        <v>Схема подключения теплопотребляющей установки к коллектору источника тепловой энергии</v>
      </c>
      <c r="AA242" s="831"/>
      <c r="AB242" s="831"/>
      <c r="AC242" s="831"/>
      <c r="AD242" s="1010"/>
      <c r="AE242" s="1010"/>
      <c r="AF242" s="1010"/>
      <c r="AG242" s="1010"/>
      <c r="AH242" s="1010"/>
      <c r="AI242" s="1010"/>
      <c r="AJ242" s="1010"/>
    </row>
    <row r="243" spans="1:36" s="992" customFormat="1" ht="90">
      <c r="A243" s="1233"/>
      <c r="B243" s="1233"/>
      <c r="C243" s="1233"/>
      <c r="D243" s="1233"/>
      <c r="E243" s="1233"/>
      <c r="F243" s="1233">
        <v>1</v>
      </c>
      <c r="G243" s="1017"/>
      <c r="H243" s="1017"/>
      <c r="I243" s="1233"/>
      <c r="J243" s="1233">
        <v>1</v>
      </c>
      <c r="K243" s="968"/>
      <c r="L243" s="1032" t="e">
        <f ca="1">mergeValue(A243) &amp;"."&amp; mergeValue(B243)&amp;"."&amp; mergeValue(C243)&amp;"."&amp; mergeValue(D243)&amp;"."&amp; mergeValue(E243)&amp;"."&amp; mergeValue(F243)</f>
        <v>#NAME?</v>
      </c>
      <c r="M243" s="557" t="s">
        <v>10</v>
      </c>
      <c r="N243" s="648"/>
      <c r="O243" s="1236"/>
      <c r="P243" s="1237"/>
      <c r="Q243" s="1237"/>
      <c r="R243" s="1237"/>
      <c r="S243" s="1237"/>
      <c r="T243" s="1237"/>
      <c r="U243" s="1237"/>
      <c r="V243" s="1238"/>
      <c r="W243" s="632" t="s">
        <v>636</v>
      </c>
      <c r="X243" s="1010"/>
      <c r="Y243" s="831"/>
      <c r="Z243" s="831" t="str">
        <f t="shared" si="4"/>
        <v>Группа потребителей</v>
      </c>
      <c r="AA243" s="831"/>
      <c r="AB243" s="831"/>
      <c r="AC243" s="831"/>
      <c r="AD243" s="1010"/>
      <c r="AE243" s="1010"/>
      <c r="AF243" s="1010"/>
      <c r="AG243" s="1010"/>
      <c r="AH243" s="1010"/>
      <c r="AI243" s="1010"/>
      <c r="AJ243" s="1010"/>
    </row>
    <row r="244" spans="1:36" s="992" customFormat="1" ht="189" customHeight="1">
      <c r="A244" s="1233"/>
      <c r="B244" s="1233"/>
      <c r="C244" s="1233"/>
      <c r="D244" s="1233"/>
      <c r="E244" s="1233"/>
      <c r="F244" s="1233"/>
      <c r="G244" s="1017">
        <v>1</v>
      </c>
      <c r="H244" s="1017"/>
      <c r="I244" s="1233"/>
      <c r="J244" s="1233"/>
      <c r="K244" s="968">
        <v>1</v>
      </c>
      <c r="L244" s="1032" t="e">
        <f ca="1">mergeValue(A244) &amp;"."&amp; mergeValue(B244)&amp;"."&amp; mergeValue(C244)&amp;"."&amp; mergeValue(D244)&amp;"."&amp; mergeValue(E244)&amp;"."&amp; mergeValue(F244)&amp;"."&amp; mergeValue(G244)</f>
        <v>#NAME?</v>
      </c>
      <c r="M244" s="1071"/>
      <c r="N244" s="648"/>
      <c r="O244" s="765"/>
      <c r="P244" s="765"/>
      <c r="Q244" s="1095"/>
      <c r="R244" s="1228"/>
      <c r="S244" s="1229" t="s">
        <v>84</v>
      </c>
      <c r="T244" s="1228"/>
      <c r="U244" s="1229" t="s">
        <v>84</v>
      </c>
      <c r="V244" s="765"/>
      <c r="W244" s="1204" t="s">
        <v>655</v>
      </c>
      <c r="X244" s="1010" t="e">
        <f ca="1">strCheckDate(O245:V245)</f>
        <v>#NAME?</v>
      </c>
      <c r="Y244" s="831"/>
      <c r="Z244" s="831" t="str">
        <f t="shared" si="4"/>
        <v/>
      </c>
      <c r="AA244" s="831"/>
      <c r="AB244" s="831"/>
      <c r="AC244" s="831"/>
      <c r="AD244" s="1010"/>
      <c r="AE244" s="1010"/>
      <c r="AF244" s="1010"/>
      <c r="AG244" s="1010"/>
      <c r="AH244" s="1010"/>
      <c r="AI244" s="1010"/>
      <c r="AJ244" s="1010"/>
    </row>
    <row r="245" spans="1:36" s="992" customFormat="1" ht="11.25" hidden="1" customHeight="1">
      <c r="A245" s="1233"/>
      <c r="B245" s="1233"/>
      <c r="C245" s="1233"/>
      <c r="D245" s="1233"/>
      <c r="E245" s="1233"/>
      <c r="F245" s="1233"/>
      <c r="G245" s="1017"/>
      <c r="H245" s="1017"/>
      <c r="I245" s="1233"/>
      <c r="J245" s="1233"/>
      <c r="K245" s="968"/>
      <c r="L245" s="802"/>
      <c r="M245" s="648"/>
      <c r="N245" s="648"/>
      <c r="O245" s="765"/>
      <c r="P245" s="765"/>
      <c r="Q245" s="771" t="str">
        <f>R244 &amp; "-" &amp; T244</f>
        <v>-</v>
      </c>
      <c r="R245" s="1228"/>
      <c r="S245" s="1229"/>
      <c r="T245" s="1228"/>
      <c r="U245" s="1229"/>
      <c r="V245" s="765"/>
      <c r="W245" s="1205"/>
      <c r="X245" s="1010"/>
      <c r="Y245" s="831"/>
      <c r="Z245" s="831" t="str">
        <f t="shared" si="4"/>
        <v/>
      </c>
      <c r="AA245" s="831"/>
      <c r="AB245" s="831"/>
      <c r="AC245" s="831"/>
      <c r="AD245" s="1010"/>
      <c r="AE245" s="1010"/>
      <c r="AF245" s="1010"/>
      <c r="AG245" s="1010"/>
      <c r="AH245" s="1010"/>
      <c r="AI245" s="1010"/>
      <c r="AJ245" s="1010"/>
    </row>
    <row r="246" spans="1:36" s="992" customFormat="1" ht="15" customHeight="1">
      <c r="A246" s="1233"/>
      <c r="B246" s="1233"/>
      <c r="C246" s="1233"/>
      <c r="D246" s="1233"/>
      <c r="E246" s="1233"/>
      <c r="F246" s="1233"/>
      <c r="G246" s="1028"/>
      <c r="H246" s="1017"/>
      <c r="I246" s="1233"/>
      <c r="J246" s="1233"/>
      <c r="K246" s="967"/>
      <c r="L246" s="690"/>
      <c r="M246" s="559" t="s">
        <v>25</v>
      </c>
      <c r="N246" s="1008"/>
      <c r="O246" s="1008"/>
      <c r="P246" s="1008"/>
      <c r="Q246" s="1008"/>
      <c r="R246" s="1008"/>
      <c r="S246" s="1008"/>
      <c r="T246" s="1008"/>
      <c r="U246" s="1008"/>
      <c r="V246" s="764"/>
      <c r="W246" s="1206"/>
      <c r="X246" s="1010"/>
      <c r="Y246" s="831"/>
      <c r="Z246" s="831" t="str">
        <f t="shared" si="4"/>
        <v>Добавить вид теплоносителя (параметры теплоносителя)</v>
      </c>
      <c r="AA246" s="831"/>
      <c r="AB246" s="831"/>
      <c r="AC246" s="831"/>
      <c r="AD246" s="1010"/>
      <c r="AE246" s="1010"/>
      <c r="AF246" s="1010"/>
      <c r="AG246" s="1010"/>
      <c r="AH246" s="1010"/>
      <c r="AI246" s="1010"/>
      <c r="AJ246" s="1010"/>
    </row>
    <row r="247" spans="1:36" s="992" customFormat="1" ht="15" customHeight="1">
      <c r="A247" s="1233"/>
      <c r="B247" s="1233"/>
      <c r="C247" s="1233"/>
      <c r="D247" s="1233"/>
      <c r="E247" s="1233"/>
      <c r="F247" s="1028"/>
      <c r="G247" s="1028"/>
      <c r="H247" s="1017"/>
      <c r="I247" s="1233"/>
      <c r="J247" s="1028"/>
      <c r="K247" s="967"/>
      <c r="L247" s="690"/>
      <c r="M247" s="558" t="s">
        <v>11</v>
      </c>
      <c r="N247" s="1008"/>
      <c r="O247" s="1008"/>
      <c r="P247" s="1008"/>
      <c r="Q247" s="1008"/>
      <c r="R247" s="1008"/>
      <c r="S247" s="1008"/>
      <c r="T247" s="1008"/>
      <c r="U247" s="1007"/>
      <c r="V247" s="1008"/>
      <c r="W247" s="667"/>
      <c r="X247" s="1010"/>
      <c r="Y247" s="831"/>
      <c r="Z247" s="831" t="str">
        <f t="shared" si="4"/>
        <v>Добавить группу потребителей</v>
      </c>
      <c r="AA247" s="831"/>
      <c r="AB247" s="831"/>
      <c r="AC247" s="831"/>
      <c r="AD247" s="1010"/>
      <c r="AE247" s="1010"/>
      <c r="AF247" s="1010"/>
      <c r="AG247" s="1010"/>
      <c r="AH247" s="1010"/>
      <c r="AI247" s="1010"/>
      <c r="AJ247" s="1010"/>
    </row>
    <row r="248" spans="1:36" s="992" customFormat="1" ht="15" customHeight="1">
      <c r="A248" s="1233"/>
      <c r="B248" s="1233"/>
      <c r="C248" s="1233"/>
      <c r="D248" s="1233"/>
      <c r="E248" s="966"/>
      <c r="F248" s="1028"/>
      <c r="G248" s="1028"/>
      <c r="H248" s="1028"/>
      <c r="I248" s="981"/>
      <c r="J248" s="996"/>
      <c r="K248" s="965"/>
      <c r="L248" s="690"/>
      <c r="M248" s="1003" t="s">
        <v>12</v>
      </c>
      <c r="N248" s="1008"/>
      <c r="O248" s="1008"/>
      <c r="P248" s="1008"/>
      <c r="Q248" s="1008"/>
      <c r="R248" s="1008"/>
      <c r="S248" s="1008"/>
      <c r="T248" s="1008"/>
      <c r="U248" s="1007"/>
      <c r="V248" s="1008"/>
      <c r="W248" s="667"/>
      <c r="X248" s="1010"/>
      <c r="Y248" s="831"/>
      <c r="Z248" s="831" t="str">
        <f t="shared" si="4"/>
        <v>Добавить схему подключения</v>
      </c>
      <c r="AA248" s="831"/>
      <c r="AB248" s="831"/>
      <c r="AC248" s="831"/>
      <c r="AD248" s="1010"/>
      <c r="AE248" s="1010"/>
      <c r="AF248" s="1010"/>
      <c r="AG248" s="1010"/>
      <c r="AH248" s="1010"/>
      <c r="AI248" s="1010"/>
      <c r="AJ248" s="1010"/>
    </row>
    <row r="249" spans="1:36" s="992" customFormat="1" ht="15" customHeight="1">
      <c r="A249" s="1233"/>
      <c r="B249" s="1233"/>
      <c r="C249" s="1233"/>
      <c r="D249" s="966"/>
      <c r="E249" s="966"/>
      <c r="F249" s="1028"/>
      <c r="G249" s="1028"/>
      <c r="H249" s="1028"/>
      <c r="I249" s="981"/>
      <c r="J249" s="996"/>
      <c r="K249" s="965"/>
      <c r="L249" s="690"/>
      <c r="M249" s="1002" t="s">
        <v>17</v>
      </c>
      <c r="N249" s="1008"/>
      <c r="O249" s="1008"/>
      <c r="P249" s="1008"/>
      <c r="Q249" s="1008"/>
      <c r="R249" s="1008"/>
      <c r="S249" s="1008"/>
      <c r="T249" s="1008"/>
      <c r="U249" s="1007"/>
      <c r="V249" s="1008"/>
      <c r="W249" s="667"/>
      <c r="X249" s="1010"/>
      <c r="Y249" s="831"/>
      <c r="Z249" s="831" t="str">
        <f t="shared" si="4"/>
        <v>Добавить источник тепловой энергии</v>
      </c>
      <c r="AA249" s="831"/>
      <c r="AB249" s="831"/>
      <c r="AC249" s="831"/>
      <c r="AD249" s="1010"/>
      <c r="AE249" s="1010"/>
      <c r="AF249" s="1010"/>
      <c r="AG249" s="1010"/>
      <c r="AH249" s="1010"/>
      <c r="AI249" s="1010"/>
      <c r="AJ249" s="1010"/>
    </row>
    <row r="250" spans="1:36" s="992" customFormat="1" ht="15" customHeight="1">
      <c r="A250" s="1233"/>
      <c r="B250" s="1233"/>
      <c r="C250" s="966"/>
      <c r="D250" s="966"/>
      <c r="E250" s="966"/>
      <c r="F250" s="966"/>
      <c r="G250" s="971"/>
      <c r="H250" s="981"/>
      <c r="I250" s="969"/>
      <c r="J250" s="996"/>
      <c r="K250" s="970"/>
      <c r="L250" s="690"/>
      <c r="M250" s="1001" t="s">
        <v>18</v>
      </c>
      <c r="N250" s="1008"/>
      <c r="O250" s="1008"/>
      <c r="P250" s="1008"/>
      <c r="Q250" s="1008"/>
      <c r="R250" s="1008"/>
      <c r="S250" s="1008"/>
      <c r="T250" s="1008"/>
      <c r="U250" s="1007"/>
      <c r="V250" s="1008"/>
      <c r="W250" s="667"/>
      <c r="X250" s="1010"/>
      <c r="Y250" s="831"/>
      <c r="Z250" s="831" t="str">
        <f t="shared" si="4"/>
        <v>Добавить наименование системы теплоснабжения</v>
      </c>
      <c r="AA250" s="831"/>
      <c r="AB250" s="831"/>
      <c r="AC250" s="831"/>
      <c r="AD250" s="1010"/>
      <c r="AE250" s="1010"/>
      <c r="AF250" s="1010"/>
      <c r="AG250" s="1010"/>
      <c r="AH250" s="1010"/>
      <c r="AI250" s="1010"/>
      <c r="AJ250" s="1010"/>
    </row>
    <row r="251" spans="1:36" s="992" customFormat="1" ht="15" customHeight="1">
      <c r="A251" s="1233"/>
      <c r="B251" s="966"/>
      <c r="C251" s="966"/>
      <c r="D251" s="966"/>
      <c r="E251" s="966"/>
      <c r="F251" s="966"/>
      <c r="G251" s="971"/>
      <c r="H251" s="981"/>
      <c r="I251" s="981"/>
      <c r="J251" s="996"/>
      <c r="K251" s="965"/>
      <c r="L251" s="690"/>
      <c r="M251" s="735" t="s">
        <v>19</v>
      </c>
      <c r="N251" s="1008"/>
      <c r="O251" s="1008"/>
      <c r="P251" s="1008"/>
      <c r="Q251" s="1008"/>
      <c r="R251" s="1008"/>
      <c r="S251" s="1008"/>
      <c r="T251" s="1008"/>
      <c r="U251" s="1007"/>
      <c r="V251" s="1008"/>
      <c r="W251" s="667"/>
      <c r="X251" s="1010"/>
      <c r="Y251" s="831"/>
      <c r="Z251" s="831" t="str">
        <f t="shared" si="4"/>
        <v>Добавить территорию действия тарифа</v>
      </c>
      <c r="AA251" s="831"/>
      <c r="AB251" s="831"/>
      <c r="AC251" s="831"/>
      <c r="AD251" s="1010"/>
      <c r="AE251" s="1010"/>
      <c r="AF251" s="1010"/>
      <c r="AG251" s="1010"/>
      <c r="AH251" s="1010"/>
      <c r="AI251" s="1010"/>
      <c r="AJ251" s="1010"/>
    </row>
    <row r="252" spans="1:36" s="991" customFormat="1" ht="15" customHeight="1">
      <c r="L252" s="494"/>
      <c r="M252" s="738" t="s">
        <v>309</v>
      </c>
      <c r="N252" s="1008"/>
      <c r="O252" s="1008"/>
      <c r="P252" s="1008"/>
      <c r="Q252" s="1008"/>
      <c r="R252" s="1008"/>
      <c r="S252" s="1008"/>
      <c r="T252" s="1008"/>
      <c r="U252" s="1007"/>
      <c r="V252" s="1008"/>
      <c r="W252" s="667"/>
      <c r="X252" s="1012"/>
      <c r="Y252" s="1012"/>
      <c r="Z252" s="1012"/>
      <c r="AA252" s="1012"/>
      <c r="AB252" s="1012"/>
      <c r="AC252" s="1012"/>
      <c r="AD252" s="1012"/>
      <c r="AE252" s="1012"/>
      <c r="AF252" s="1012"/>
      <c r="AG252" s="1012"/>
      <c r="AH252" s="1012"/>
    </row>
    <row r="253" spans="1:36" s="599" customFormat="1" ht="15" customHeight="1">
      <c r="A253" s="598"/>
      <c r="B253" s="598"/>
      <c r="C253" s="598"/>
      <c r="D253" s="598"/>
      <c r="E253" s="598"/>
      <c r="F253" s="598"/>
      <c r="G253" s="597"/>
      <c r="H253" s="598"/>
      <c r="I253" s="408"/>
      <c r="J253" s="684"/>
      <c r="K253" s="408"/>
      <c r="L253" s="600"/>
      <c r="M253" s="678"/>
      <c r="N253" s="777"/>
      <c r="O253" s="777"/>
      <c r="P253" s="777"/>
      <c r="Q253" s="777"/>
      <c r="R253" s="777"/>
      <c r="S253" s="777"/>
      <c r="T253" s="777"/>
      <c r="U253" s="682"/>
      <c r="V253" s="777"/>
      <c r="W253" s="777"/>
      <c r="X253" s="777"/>
      <c r="Y253" s="777"/>
      <c r="Z253" s="777"/>
      <c r="AA253" s="777"/>
      <c r="AB253" s="682"/>
      <c r="AC253" s="777"/>
      <c r="AD253" s="682"/>
      <c r="AE253" s="598"/>
      <c r="AF253" s="598"/>
      <c r="AG253" s="598"/>
      <c r="AH253" s="598"/>
    </row>
    <row r="254" spans="1:36" s="35" customFormat="1" ht="11.25">
      <c r="A254" s="35" t="s">
        <v>277</v>
      </c>
    </row>
    <row r="255" spans="1:36" ht="11.25"/>
    <row r="256" spans="1:36" s="13" customFormat="1" ht="15" customHeight="1">
      <c r="C256" s="167"/>
      <c r="D256" s="123"/>
      <c r="E256" s="1075"/>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8"/>
      <c r="F292" s="1088"/>
      <c r="G292" s="1088"/>
      <c r="H292" s="1088"/>
      <c r="I292" s="1093"/>
      <c r="J292" s="314"/>
      <c r="K292" s="315"/>
      <c r="M292" s="454"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9"/>
      <c r="E296" s="359"/>
      <c r="F296" s="359"/>
      <c r="G296" s="359"/>
      <c r="H296" s="359"/>
      <c r="I296" s="359"/>
      <c r="J296" s="359"/>
      <c r="K296" s="359"/>
      <c r="L296" s="359"/>
      <c r="U296" s="262"/>
    </row>
    <row r="297" spans="1:83" s="265" customFormat="1" ht="15" customHeight="1">
      <c r="A297" s="89"/>
      <c r="B297" s="186" t="s">
        <v>405</v>
      </c>
      <c r="C297" s="1327"/>
      <c r="D297" s="1159">
        <v>1</v>
      </c>
      <c r="E297" s="1235"/>
      <c r="F297" s="353"/>
      <c r="G297" s="188">
        <v>0</v>
      </c>
      <c r="H297" s="358"/>
      <c r="I297" s="250"/>
      <c r="J297" s="395" t="s">
        <v>519</v>
      </c>
      <c r="K297" s="155"/>
      <c r="L297" s="266"/>
      <c r="M297" s="212" t="e">
        <f ca="1">mergeValue(H297)</f>
        <v>#NAME?</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327"/>
      <c r="D298" s="1159"/>
      <c r="E298" s="1235"/>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9"/>
      <c r="G301" s="359"/>
      <c r="H301" s="359"/>
      <c r="I301" s="359"/>
      <c r="J301" s="359"/>
      <c r="K301" s="359"/>
      <c r="L301" s="359"/>
      <c r="Q301" s="268"/>
      <c r="U301" s="262"/>
    </row>
    <row r="302" spans="1:83" s="265" customFormat="1" ht="15" customHeight="1">
      <c r="A302" s="89"/>
      <c r="B302" s="186" t="s">
        <v>405</v>
      </c>
      <c r="C302" s="1328"/>
      <c r="D302" s="249"/>
      <c r="E302" s="456"/>
      <c r="F302" s="1329"/>
      <c r="G302" s="1159">
        <v>0</v>
      </c>
      <c r="H302" s="1161"/>
      <c r="I302" s="250"/>
      <c r="J302" s="395" t="s">
        <v>519</v>
      </c>
      <c r="K302" s="155"/>
      <c r="L302" s="266"/>
      <c r="M302" s="212" t="e">
        <f ca="1">mergeValue(H302)</f>
        <v>#NAME?</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328"/>
      <c r="D303" s="249"/>
      <c r="E303" s="456"/>
      <c r="F303" s="1329"/>
      <c r="G303" s="1159"/>
      <c r="H303" s="1161"/>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9"/>
      <c r="D307" s="261"/>
      <c r="E307" s="457"/>
      <c r="F307" s="261"/>
      <c r="G307" s="261"/>
      <c r="H307" s="261"/>
      <c r="I307" s="221"/>
      <c r="J307" s="188">
        <v>0</v>
      </c>
      <c r="K307" s="398"/>
      <c r="L307" s="247"/>
      <c r="M307" s="212" t="e">
        <f ca="1">mergeValue(H307)</f>
        <v>#NAME?</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2"/>
      <c r="F312" s="288"/>
      <c r="G312" s="293"/>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6"/>
      <c r="F317" s="295" t="s">
        <v>458</v>
      </c>
      <c r="G317" s="295" t="s">
        <v>458</v>
      </c>
      <c r="H317" s="314"/>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6"/>
      <c r="F322" s="295" t="s">
        <v>458</v>
      </c>
      <c r="G322" s="414"/>
      <c r="H322" s="295"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3">
        <f>E326</f>
        <v>0</v>
      </c>
      <c r="F327" s="295" t="s">
        <v>458</v>
      </c>
      <c r="G327" s="414"/>
      <c r="H327" s="295" t="s">
        <v>458</v>
      </c>
      <c r="I327" s="212"/>
      <c r="K327" s="212"/>
      <c r="L327" s="212"/>
    </row>
    <row r="328" spans="1:12" s="36" customFormat="1" ht="14.25">
      <c r="A328" s="285"/>
      <c r="B328" s="186"/>
      <c r="C328" s="86"/>
      <c r="D328" s="101"/>
      <c r="E328" s="304"/>
      <c r="F328" s="305"/>
      <c r="G328"/>
      <c r="H328" s="305"/>
      <c r="I328" s="212"/>
      <c r="K328" s="212"/>
      <c r="L328" s="212"/>
    </row>
    <row r="330" spans="1:12" s="35" customFormat="1" ht="11.25">
      <c r="A330" s="35" t="s">
        <v>471</v>
      </c>
    </row>
    <row r="331" spans="1:12" ht="11.25"/>
    <row r="332" spans="1:12" s="36" customFormat="1" ht="20.100000000000001" customHeight="1">
      <c r="A332" s="285"/>
      <c r="B332" s="186"/>
      <c r="C332" s="86"/>
      <c r="D332" s="187"/>
      <c r="E332" s="303">
        <f>E331</f>
        <v>0</v>
      </c>
      <c r="F332" s="295" t="s">
        <v>458</v>
      </c>
      <c r="G332" s="306"/>
      <c r="H332" s="295" t="s">
        <v>458</v>
      </c>
      <c r="I332" s="212"/>
      <c r="K332" s="212"/>
      <c r="L332" s="212"/>
    </row>
    <row r="335" spans="1:12" s="35" customFormat="1" ht="17.100000000000001" customHeight="1">
      <c r="A335" s="35" t="s">
        <v>507</v>
      </c>
    </row>
    <row r="337" spans="1:20" s="190" customFormat="1" ht="409.5">
      <c r="A337" s="1202">
        <v>1</v>
      </c>
      <c r="B337" s="214"/>
      <c r="C337" s="214"/>
      <c r="D337" s="214"/>
      <c r="F337" s="335" t="e">
        <f ca="1">"2." &amp;mergeValue(A337)</f>
        <v>#NAME?</v>
      </c>
      <c r="G337" s="417" t="s">
        <v>494</v>
      </c>
      <c r="H337" s="317"/>
      <c r="I337" s="196" t="s">
        <v>590</v>
      </c>
      <c r="J337" s="334"/>
      <c r="K337" s="214"/>
      <c r="L337" s="214"/>
      <c r="M337" s="214"/>
      <c r="N337" s="214"/>
      <c r="O337" s="214"/>
      <c r="P337" s="214"/>
      <c r="Q337" s="214"/>
      <c r="R337" s="214"/>
      <c r="S337" s="214"/>
      <c r="T337" s="214"/>
    </row>
    <row r="338" spans="1:20" s="190" customFormat="1" ht="90">
      <c r="A338" s="1202"/>
      <c r="B338" s="214"/>
      <c r="C338" s="214"/>
      <c r="D338" s="214"/>
      <c r="F338" s="335" t="e">
        <f ca="1">"3." &amp;mergeValue(A338)</f>
        <v>#NAME?</v>
      </c>
      <c r="G338" s="417" t="s">
        <v>495</v>
      </c>
      <c r="H338" s="317"/>
      <c r="I338" s="196" t="s">
        <v>588</v>
      </c>
      <c r="J338" s="334"/>
      <c r="K338" s="214"/>
      <c r="L338" s="214"/>
      <c r="M338" s="214"/>
      <c r="N338" s="214"/>
      <c r="O338" s="214"/>
      <c r="P338" s="214"/>
      <c r="Q338" s="214"/>
      <c r="R338" s="214"/>
      <c r="S338" s="214"/>
      <c r="T338" s="214"/>
    </row>
    <row r="339" spans="1:20" s="190" customFormat="1" ht="45">
      <c r="A339" s="1202"/>
      <c r="B339" s="214"/>
      <c r="C339" s="214"/>
      <c r="D339" s="214"/>
      <c r="F339" s="335" t="e">
        <f ca="1">"4."&amp;mergeValue(A339)</f>
        <v>#NAME?</v>
      </c>
      <c r="G339" s="417" t="s">
        <v>496</v>
      </c>
      <c r="H339" s="318" t="s">
        <v>458</v>
      </c>
      <c r="I339" s="196"/>
      <c r="J339" s="334"/>
      <c r="K339" s="214"/>
      <c r="L339" s="214"/>
      <c r="M339" s="214"/>
      <c r="N339" s="214"/>
      <c r="O339" s="214"/>
      <c r="P339" s="214"/>
      <c r="Q339" s="214"/>
      <c r="R339" s="214"/>
      <c r="S339" s="214"/>
      <c r="T339" s="214"/>
    </row>
    <row r="340" spans="1:20" s="190" customFormat="1" ht="101.25">
      <c r="A340" s="1202"/>
      <c r="B340" s="1202">
        <v>1</v>
      </c>
      <c r="C340" s="342"/>
      <c r="D340" s="342"/>
      <c r="F340" s="335" t="e">
        <f ca="1">"4."&amp;mergeValue(A340) &amp;"."&amp;mergeValue(B340)</f>
        <v>#NAME?</v>
      </c>
      <c r="G340" s="324" t="s">
        <v>592</v>
      </c>
      <c r="H340" s="317" t="str">
        <f>IF(region_name="","",region_name)</f>
        <v>Республика Татарстан</v>
      </c>
      <c r="I340" s="196" t="s">
        <v>499</v>
      </c>
      <c r="J340" s="334"/>
      <c r="K340" s="214"/>
      <c r="L340" s="214"/>
      <c r="M340" s="214"/>
      <c r="N340" s="214"/>
      <c r="O340" s="214"/>
      <c r="P340" s="214"/>
      <c r="Q340" s="214"/>
      <c r="R340" s="214"/>
      <c r="S340" s="214"/>
      <c r="T340" s="214"/>
    </row>
    <row r="341" spans="1:20" s="190" customFormat="1" ht="191.25">
      <c r="A341" s="1202"/>
      <c r="B341" s="1202"/>
      <c r="C341" s="1202">
        <v>1</v>
      </c>
      <c r="D341" s="342"/>
      <c r="F341" s="335" t="e">
        <f ca="1">"4."&amp;mergeValue(A341) &amp;"."&amp;mergeValue(B341)&amp;"."&amp;mergeValue(C341)</f>
        <v>#NAME?</v>
      </c>
      <c r="G341" s="341" t="s">
        <v>497</v>
      </c>
      <c r="H341" s="317"/>
      <c r="I341" s="196" t="s">
        <v>500</v>
      </c>
      <c r="J341" s="334"/>
      <c r="K341" s="214"/>
      <c r="L341" s="214"/>
      <c r="M341" s="214"/>
      <c r="N341" s="214"/>
      <c r="O341" s="214"/>
      <c r="P341" s="214"/>
      <c r="Q341" s="214"/>
      <c r="R341" s="214"/>
      <c r="S341" s="214"/>
      <c r="T341" s="214"/>
    </row>
    <row r="342" spans="1:20" s="190" customFormat="1" ht="33.75" customHeight="1">
      <c r="A342" s="1202"/>
      <c r="B342" s="1202"/>
      <c r="C342" s="1202"/>
      <c r="D342" s="342">
        <v>1</v>
      </c>
      <c r="F342" s="335" t="e">
        <f ca="1">"4."&amp;mergeValue(A342) &amp;"."&amp;mergeValue(B342)&amp;"."&amp;mergeValue(C342)&amp;"."&amp;mergeValue(D342)</f>
        <v>#NAME?</v>
      </c>
      <c r="G342" s="420" t="s">
        <v>498</v>
      </c>
      <c r="H342" s="317"/>
      <c r="I342" s="1203" t="s">
        <v>591</v>
      </c>
      <c r="J342" s="334"/>
      <c r="K342" s="214"/>
      <c r="L342" s="214"/>
      <c r="M342" s="214"/>
      <c r="N342" s="214"/>
      <c r="O342" s="214"/>
      <c r="P342" s="214"/>
      <c r="Q342" s="214"/>
      <c r="R342" s="214"/>
      <c r="S342" s="214"/>
      <c r="T342" s="214"/>
    </row>
    <row r="343" spans="1:20" s="190" customFormat="1" ht="18.75">
      <c r="A343" s="1202"/>
      <c r="B343" s="1202"/>
      <c r="C343" s="1202"/>
      <c r="D343" s="342"/>
      <c r="F343" s="424"/>
      <c r="G343" s="425" t="s">
        <v>4</v>
      </c>
      <c r="H343" s="426"/>
      <c r="I343" s="1203"/>
      <c r="J343" s="334"/>
      <c r="K343" s="214"/>
      <c r="L343" s="214"/>
      <c r="M343" s="214"/>
      <c r="N343" s="214"/>
      <c r="O343" s="214"/>
      <c r="P343" s="214"/>
      <c r="Q343" s="214"/>
      <c r="R343" s="214"/>
      <c r="S343" s="214"/>
      <c r="T343" s="214"/>
    </row>
    <row r="344" spans="1:20" s="190" customFormat="1" ht="18.75">
      <c r="A344" s="1202"/>
      <c r="B344" s="1202"/>
      <c r="C344" s="342"/>
      <c r="D344" s="342"/>
      <c r="F344" s="338"/>
      <c r="G344" s="149" t="s">
        <v>403</v>
      </c>
      <c r="H344" s="339"/>
      <c r="I344" s="340"/>
      <c r="J344" s="334"/>
      <c r="K344" s="214"/>
      <c r="L344" s="214"/>
      <c r="M344" s="214"/>
      <c r="N344" s="214"/>
      <c r="O344" s="214"/>
      <c r="P344" s="214"/>
      <c r="Q344" s="214"/>
      <c r="R344" s="214"/>
      <c r="S344" s="214"/>
      <c r="T344" s="214"/>
    </row>
    <row r="345" spans="1:20" s="190" customFormat="1" ht="18.75">
      <c r="A345" s="1202"/>
      <c r="B345" s="214"/>
      <c r="C345" s="214"/>
      <c r="D345" s="214"/>
      <c r="F345" s="338"/>
      <c r="G345" s="155" t="s">
        <v>506</v>
      </c>
      <c r="H345" s="339"/>
      <c r="I345" s="340"/>
      <c r="J345" s="334"/>
      <c r="K345" s="214"/>
      <c r="L345" s="214"/>
      <c r="M345" s="214"/>
      <c r="N345" s="214"/>
      <c r="O345" s="214"/>
      <c r="P345" s="214"/>
      <c r="Q345" s="214"/>
      <c r="R345" s="214"/>
      <c r="S345" s="214"/>
      <c r="T345" s="214"/>
    </row>
    <row r="346" spans="1:20" s="190" customFormat="1" ht="18.75">
      <c r="A346" s="214"/>
      <c r="B346" s="214"/>
      <c r="C346" s="214"/>
      <c r="D346" s="214"/>
      <c r="F346" s="338"/>
      <c r="G346" s="165" t="s">
        <v>505</v>
      </c>
      <c r="H346" s="339"/>
      <c r="I346" s="340"/>
      <c r="J346" s="334"/>
      <c r="K346" s="214"/>
      <c r="L346" s="214"/>
      <c r="M346" s="214"/>
      <c r="N346" s="214"/>
      <c r="O346" s="214"/>
      <c r="P346" s="214"/>
      <c r="Q346" s="214"/>
      <c r="R346" s="214"/>
      <c r="S346" s="214"/>
      <c r="T346" s="214"/>
    </row>
  </sheetData>
  <sheetProtection formatColumns="0" formatRows="0"/>
  <dataConsolidate/>
  <mergeCells count="285">
    <mergeCell ref="D196:D201"/>
    <mergeCell ref="E197:E20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1:R132"/>
    <mergeCell ref="R73:R74"/>
    <mergeCell ref="S73:S74"/>
    <mergeCell ref="T73:T74"/>
    <mergeCell ref="D70:D77"/>
    <mergeCell ref="E71:E76"/>
    <mergeCell ref="A85:A98"/>
    <mergeCell ref="B86:B97"/>
    <mergeCell ref="C87:C96"/>
    <mergeCell ref="D88:D95"/>
    <mergeCell ref="E89:E94"/>
    <mergeCell ref="A49:A62"/>
    <mergeCell ref="B50:B61"/>
    <mergeCell ref="C51:C60"/>
    <mergeCell ref="D52:D59"/>
    <mergeCell ref="A337:A345"/>
    <mergeCell ref="C341:C343"/>
    <mergeCell ref="I342:I343"/>
    <mergeCell ref="H302:H303"/>
    <mergeCell ref="B340:B344"/>
    <mergeCell ref="C297:C298"/>
    <mergeCell ref="C302:C303"/>
    <mergeCell ref="F302:F303"/>
    <mergeCell ref="G302:G303"/>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Y109:Y111"/>
    <mergeCell ref="O125:V125"/>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I88:I95"/>
    <mergeCell ref="G109:G112"/>
    <mergeCell ref="F108:F113"/>
    <mergeCell ref="I108:I11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J243:J246"/>
    <mergeCell ref="J225:J228"/>
    <mergeCell ref="I224:I229"/>
    <mergeCell ref="W244:W246"/>
    <mergeCell ref="R244:R245"/>
    <mergeCell ref="S244:S245"/>
    <mergeCell ref="T244:T245"/>
    <mergeCell ref="U244:U245"/>
    <mergeCell ref="O238:V238"/>
    <mergeCell ref="O239:V239"/>
    <mergeCell ref="O240:V240"/>
    <mergeCell ref="O241:V241"/>
    <mergeCell ref="O242:V242"/>
    <mergeCell ref="O243:V243"/>
    <mergeCell ref="T226:T227"/>
    <mergeCell ref="W226:W228"/>
    <mergeCell ref="U226:U227"/>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W149:W151"/>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V183 U91:U9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98 WVT99:WWE100 WLX96:WMI98 WLX99:WMI100 WCB96:WCM98 WCB99:WCM100 VSF96:VSQ98 VSF99:VSQ100 VIJ96:VIU98 VIJ99:VIU100 UYN96:UYY98 UYN99:UYY100 UOR96:UPC98 UOR99:UPC100 UEV96:UFG98 UEV99:UFG100 TUZ96:TVK98 TUZ99:TVK100 TLD96:TLO98 TLD99:TLO100 TBH96:TBS98 TBH99:TBS100 SRL96:SRW98 SRL99:SRW100 SHP96:SIA98 SHP99:SIA100 RXT96:RYE98 RXT99:RYE100 RNX96:ROI98 RNX99:ROI100 REB96:REM98 REB99:REM100 QUF96:QUQ98 QUF99:QUQ100 QKJ96:QKU98 QKJ99:QKU100 QAN96:QAY98 QAN99:QAY100 PQR96:PRC98 PQR99:PRC100 PGV96:PHG98 PGV99:PHG100 OWZ96:OXK98 OWZ99:OXK100 OND96:ONO98 OND99:ONO100 ODH96:ODS98 ODH99:ODS100 NTL96:NTW98 NTL99:NTW100 NJP96:NKA98 NJP99:NKA100 MZT96:NAE98 MZT99:NAE100 MPX96:MQI98 MPX99:MQI100 MGB96:MGM98 MGB99:MGM100 LWF96:LWQ98 LWF99:LWQ100 LMJ96:LMU98 LMJ99:LMU100 LCN96:LCY98 LCN99:LCY100 KSR96:KTC98 KSR99:KTC100 KIV96:KJG98 KIV99:KJG100 JYZ96:JZK98 JYZ99:JZK100 JPD96:JPO98 JPD99:JPO100 JFH96:JFS98 JFH99:JFS100 IVL96:IVW98 IVL99:IVW100 ILP96:IMA98 ILP99:IMA100 IBT96:ICE98 IBT99:ICE100 HRX96:HSI98 HRX99:HSI100 HIB96:HIM98 HIB99:HIM100 GYF96:GYQ98 GYF99:GYQ100 GOJ96:GOU98 GOJ99:GOU100 GEN96:GEY98 GEN99:GEY100 FUR96:FVC98 FUR99:FVC100 FKV96:FLG98 FKV99:FLG100 FAZ96:FBK98 FAZ99:FBK100 ERD96:ERO98 ERD99:ERO100 EHH96:EHS98 EHH99:EHS100 DXL96:DXW98 DXL99:DXW100 DNP96:DOA98 DNP99:DOA100 DDT96:DEE98 DDT99:DEE100 CTX96:CUI98 CTX99:CUI100 CKB96:CKM98 CKB99:CKM100 CAF96:CAQ98 CAF99:CAQ100 BQJ96:BQU98 BQJ99:BQU100 BGN96:BGY98 BGN99:BGY100 AWR96:AXC98 AWR99:AXC100 AMV96:ANG98 AMV99:ANG100 ACZ96:ADK98 ACZ99:ADK100 TD96:TO98 TD99:TO100 JH96:JS98 JH99: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8"/>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8"/>
      <c r="W1" s="459" t="s">
        <v>325</v>
      </c>
      <c r="X1" s="407" t="s">
        <v>294</v>
      </c>
      <c r="Y1" s="407" t="s">
        <v>308</v>
      </c>
      <c r="Z1" s="148"/>
      <c r="AA1" s="207" t="s">
        <v>363</v>
      </c>
      <c r="AB1" s="207"/>
      <c r="AC1" s="207" t="s">
        <v>364</v>
      </c>
      <c r="AD1" s="207"/>
      <c r="AF1" s="161" t="s">
        <v>337</v>
      </c>
      <c r="AH1" s="148" t="s">
        <v>338</v>
      </c>
      <c r="AI1" s="148" t="s">
        <v>339</v>
      </c>
      <c r="AK1" s="148" t="s">
        <v>354</v>
      </c>
      <c r="AM1" s="148" t="s">
        <v>355</v>
      </c>
      <c r="AP1" s="148" t="s">
        <v>371</v>
      </c>
      <c r="AQ1" s="148" t="s">
        <v>370</v>
      </c>
      <c r="AS1" s="407" t="s">
        <v>376</v>
      </c>
      <c r="AU1" s="161" t="s">
        <v>384</v>
      </c>
      <c r="AW1" s="409" t="s">
        <v>548</v>
      </c>
      <c r="AX1" s="409" t="s">
        <v>549</v>
      </c>
      <c r="AZ1" s="1330" t="s">
        <v>581</v>
      </c>
      <c r="BA1" s="1330"/>
      <c r="BC1" s="827" t="s">
        <v>724</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8" t="s">
        <v>285</v>
      </c>
      <c r="O2" s="528" t="s">
        <v>642</v>
      </c>
      <c r="P2" s="662" t="s">
        <v>42</v>
      </c>
      <c r="Q2" s="180" t="s">
        <v>3</v>
      </c>
      <c r="R2" s="183" t="s">
        <v>24</v>
      </c>
      <c r="S2" s="181" t="s">
        <v>26</v>
      </c>
      <c r="T2" s="182" t="s">
        <v>30</v>
      </c>
      <c r="U2" s="178" t="s">
        <v>36</v>
      </c>
      <c r="V2" s="1039">
        <v>1</v>
      </c>
      <c r="W2" s="460"/>
      <c r="X2" s="461" t="s">
        <v>612</v>
      </c>
      <c r="Y2" s="44" t="s">
        <v>637</v>
      </c>
      <c r="Z2" s="160"/>
      <c r="AA2" s="753" t="s">
        <v>717</v>
      </c>
      <c r="AB2" s="755" t="s">
        <v>717</v>
      </c>
      <c r="AC2" s="44" t="s">
        <v>310</v>
      </c>
      <c r="AD2" s="209" t="s">
        <v>310</v>
      </c>
      <c r="AF2" s="45" t="s">
        <v>36</v>
      </c>
      <c r="AH2" s="143" t="s">
        <v>342</v>
      </c>
      <c r="AI2" s="143" t="s">
        <v>342</v>
      </c>
      <c r="AK2" s="143" t="s">
        <v>346</v>
      </c>
      <c r="AM2" s="143" t="s">
        <v>356</v>
      </c>
      <c r="AP2" s="1117" t="s">
        <v>612</v>
      </c>
      <c r="AQ2" s="1035" t="s">
        <v>618</v>
      </c>
      <c r="AS2" s="44" t="s">
        <v>374</v>
      </c>
      <c r="AU2" s="45" t="s">
        <v>377</v>
      </c>
      <c r="AW2" s="410" t="s">
        <v>550</v>
      </c>
      <c r="AX2" s="411" t="s">
        <v>550</v>
      </c>
      <c r="AZ2" s="446" t="s">
        <v>582</v>
      </c>
      <c r="BA2" s="447" t="s">
        <v>583</v>
      </c>
      <c r="BC2" s="804" t="s">
        <v>725</v>
      </c>
    </row>
    <row r="3" spans="1:55" ht="10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8" t="s">
        <v>259</v>
      </c>
      <c r="O3" s="528" t="s">
        <v>643</v>
      </c>
      <c r="P3" s="662" t="s">
        <v>43</v>
      </c>
      <c r="Q3" s="180" t="s">
        <v>301</v>
      </c>
      <c r="R3" s="179" t="s">
        <v>303</v>
      </c>
      <c r="S3" s="181" t="s">
        <v>27</v>
      </c>
      <c r="T3" s="182" t="s">
        <v>31</v>
      </c>
      <c r="U3" s="178" t="s">
        <v>37</v>
      </c>
      <c r="V3" s="1039">
        <v>2</v>
      </c>
      <c r="W3" s="460"/>
      <c r="X3" s="461" t="s">
        <v>770</v>
      </c>
      <c r="Y3" s="44" t="s">
        <v>637</v>
      </c>
      <c r="Z3" s="160"/>
      <c r="AA3" s="753" t="s">
        <v>718</v>
      </c>
      <c r="AB3" s="755" t="s">
        <v>718</v>
      </c>
      <c r="AC3" s="44" t="s">
        <v>311</v>
      </c>
      <c r="AD3" s="209" t="s">
        <v>311</v>
      </c>
      <c r="AF3" s="45" t="s">
        <v>37</v>
      </c>
      <c r="AH3" s="143" t="s">
        <v>365</v>
      </c>
      <c r="AI3" s="143" t="s">
        <v>344</v>
      </c>
      <c r="AK3" s="143" t="s">
        <v>347</v>
      </c>
      <c r="AM3" s="143" t="s">
        <v>357</v>
      </c>
      <c r="AP3" s="1117" t="s">
        <v>771</v>
      </c>
      <c r="AQ3" s="1035" t="s">
        <v>617</v>
      </c>
      <c r="AS3" s="44" t="s">
        <v>375</v>
      </c>
      <c r="AU3" s="45" t="s">
        <v>378</v>
      </c>
      <c r="AW3" s="410" t="s">
        <v>551</v>
      </c>
      <c r="AX3" s="411" t="s">
        <v>551</v>
      </c>
      <c r="AZ3" s="146" t="s">
        <v>653</v>
      </c>
      <c r="BA3" s="179" t="s">
        <v>652</v>
      </c>
      <c r="BC3" s="804" t="s">
        <v>726</v>
      </c>
    </row>
    <row r="4" spans="1:55" ht="112.5">
      <c r="A4" s="6" t="s">
        <v>103</v>
      </c>
      <c r="B4" s="44">
        <v>2002</v>
      </c>
      <c r="C4" s="44">
        <v>2015</v>
      </c>
      <c r="E4" s="143" t="s">
        <v>188</v>
      </c>
      <c r="F4" s="143" t="s">
        <v>228</v>
      </c>
      <c r="H4" s="143" t="s">
        <v>2</v>
      </c>
      <c r="I4" s="143" t="s">
        <v>50</v>
      </c>
      <c r="J4" s="143" t="s">
        <v>283</v>
      </c>
      <c r="K4" s="144" t="s">
        <v>249</v>
      </c>
      <c r="L4" s="144" t="s">
        <v>249</v>
      </c>
      <c r="M4" s="144">
        <v>3</v>
      </c>
      <c r="N4" s="658" t="s">
        <v>286</v>
      </c>
      <c r="O4" s="545" t="s">
        <v>644</v>
      </c>
      <c r="Q4" s="180" t="s">
        <v>23</v>
      </c>
      <c r="R4" s="179" t="s">
        <v>773</v>
      </c>
      <c r="S4" s="181" t="s">
        <v>28</v>
      </c>
      <c r="T4" s="182" t="s">
        <v>32</v>
      </c>
      <c r="U4" s="178" t="s">
        <v>38</v>
      </c>
      <c r="V4" s="1039">
        <v>3</v>
      </c>
      <c r="W4" s="460"/>
      <c r="X4" s="461" t="s">
        <v>761</v>
      </c>
      <c r="Y4" s="753" t="s">
        <v>637</v>
      </c>
      <c r="Z4" s="208"/>
      <c r="AC4" s="44" t="s">
        <v>312</v>
      </c>
      <c r="AD4" s="209" t="s">
        <v>312</v>
      </c>
      <c r="AF4" s="45" t="s">
        <v>38</v>
      </c>
      <c r="AH4" s="45" t="s">
        <v>368</v>
      </c>
      <c r="AK4" s="143" t="s">
        <v>348</v>
      </c>
      <c r="AM4" s="143" t="s">
        <v>358</v>
      </c>
      <c r="AP4" s="1117" t="s">
        <v>770</v>
      </c>
      <c r="AQ4" s="1035" t="s">
        <v>612</v>
      </c>
      <c r="AS4" s="44" t="s">
        <v>345</v>
      </c>
      <c r="AU4" s="45" t="s">
        <v>379</v>
      </c>
      <c r="AW4" s="410" t="s">
        <v>552</v>
      </c>
      <c r="AX4" s="411" t="s">
        <v>552</v>
      </c>
      <c r="AZ4" s="146" t="s">
        <v>663</v>
      </c>
      <c r="BA4" s="179" t="s">
        <v>662</v>
      </c>
      <c r="BC4" s="804" t="s">
        <v>727</v>
      </c>
    </row>
    <row r="5" spans="1:55" ht="56.25">
      <c r="A5" s="6" t="s">
        <v>104</v>
      </c>
      <c r="B5" s="44">
        <v>2003</v>
      </c>
      <c r="C5" s="44">
        <v>2016</v>
      </c>
      <c r="E5" s="143" t="s">
        <v>189</v>
      </c>
      <c r="F5" s="143" t="s">
        <v>229</v>
      </c>
      <c r="I5" s="143" t="s">
        <v>51</v>
      </c>
      <c r="K5" s="144" t="s">
        <v>247</v>
      </c>
      <c r="L5" s="144" t="s">
        <v>247</v>
      </c>
      <c r="M5" s="144">
        <v>4</v>
      </c>
      <c r="N5" s="659" t="s">
        <v>287</v>
      </c>
      <c r="O5" s="545" t="s">
        <v>645</v>
      </c>
      <c r="Q5" s="180" t="s">
        <v>302</v>
      </c>
      <c r="R5" s="179" t="s">
        <v>304</v>
      </c>
      <c r="T5" s="45" t="s">
        <v>33</v>
      </c>
      <c r="U5" s="178" t="s">
        <v>39</v>
      </c>
      <c r="V5" s="1039">
        <v>4</v>
      </c>
      <c r="W5" s="460"/>
      <c r="X5" s="461" t="s">
        <v>613</v>
      </c>
      <c r="Y5" s="753" t="s">
        <v>661</v>
      </c>
      <c r="Z5" s="208">
        <v>1</v>
      </c>
      <c r="AF5" s="45" t="s">
        <v>327</v>
      </c>
      <c r="AH5" s="143" t="s">
        <v>366</v>
      </c>
      <c r="AK5" s="143" t="s">
        <v>349</v>
      </c>
      <c r="AM5" s="143" t="s">
        <v>359</v>
      </c>
      <c r="AP5" s="1117" t="s">
        <v>613</v>
      </c>
      <c r="AQ5" s="1035" t="s">
        <v>771</v>
      </c>
      <c r="AU5" s="45" t="s">
        <v>380</v>
      </c>
      <c r="AW5" s="410" t="s">
        <v>553</v>
      </c>
      <c r="AX5" s="411" t="s">
        <v>553</v>
      </c>
      <c r="AZ5" s="546" t="s">
        <v>664</v>
      </c>
      <c r="BA5" s="570" t="s">
        <v>670</v>
      </c>
      <c r="BC5" s="804" t="s">
        <v>728</v>
      </c>
    </row>
    <row r="6" spans="1:55" ht="45">
      <c r="A6" s="6" t="s">
        <v>105</v>
      </c>
      <c r="B6" s="44">
        <v>2004</v>
      </c>
      <c r="C6" s="44">
        <v>2017</v>
      </c>
      <c r="E6" s="143" t="s">
        <v>190</v>
      </c>
      <c r="F6" s="147"/>
      <c r="G6" s="148" t="s">
        <v>291</v>
      </c>
      <c r="H6" s="148" t="s">
        <v>258</v>
      </c>
      <c r="I6" s="143" t="s">
        <v>68</v>
      </c>
      <c r="J6" s="148" t="s">
        <v>264</v>
      </c>
      <c r="N6" s="659" t="s">
        <v>288</v>
      </c>
      <c r="O6" s="545" t="s">
        <v>646</v>
      </c>
      <c r="R6" s="179" t="s">
        <v>3</v>
      </c>
      <c r="T6" s="45" t="s">
        <v>34</v>
      </c>
      <c r="U6" s="178" t="s">
        <v>327</v>
      </c>
      <c r="V6" s="1039">
        <v>5</v>
      </c>
      <c r="W6" s="460"/>
      <c r="X6" s="753" t="s">
        <v>614</v>
      </c>
      <c r="Y6" s="753" t="s">
        <v>671</v>
      </c>
      <c r="Z6" s="208"/>
      <c r="AA6" s="219"/>
      <c r="AH6" s="143" t="s">
        <v>367</v>
      </c>
      <c r="AK6" s="143" t="s">
        <v>350</v>
      </c>
      <c r="AM6" s="143" t="s">
        <v>360</v>
      </c>
      <c r="AP6" s="1117" t="s">
        <v>614</v>
      </c>
      <c r="AQ6" s="1035" t="s">
        <v>770</v>
      </c>
      <c r="AU6" s="220" t="s">
        <v>381</v>
      </c>
      <c r="AW6" s="410" t="s">
        <v>554</v>
      </c>
      <c r="AX6" s="411" t="s">
        <v>554</v>
      </c>
      <c r="AZ6" s="546" t="s">
        <v>665</v>
      </c>
      <c r="BA6" s="570" t="s">
        <v>675</v>
      </c>
    </row>
    <row r="7" spans="1:55" ht="33.75">
      <c r="A7" s="6" t="s">
        <v>106</v>
      </c>
      <c r="B7" s="44">
        <v>2005</v>
      </c>
      <c r="E7" s="143" t="s">
        <v>191</v>
      </c>
      <c r="F7" s="147"/>
      <c r="G7" s="143" t="s">
        <v>255</v>
      </c>
      <c r="H7" s="143" t="s">
        <v>257</v>
      </c>
      <c r="I7" s="143" t="s">
        <v>69</v>
      </c>
      <c r="J7" s="143" t="s">
        <v>284</v>
      </c>
      <c r="N7" s="660" t="s">
        <v>289</v>
      </c>
      <c r="O7" s="545" t="s">
        <v>647</v>
      </c>
      <c r="U7" s="178" t="s">
        <v>85</v>
      </c>
      <c r="V7" s="1040" t="s">
        <v>69</v>
      </c>
      <c r="W7" s="460"/>
      <c r="X7" s="753" t="s">
        <v>615</v>
      </c>
      <c r="Y7" s="753" t="s">
        <v>661</v>
      </c>
      <c r="Z7" s="208"/>
      <c r="AA7" s="219"/>
      <c r="AH7" s="143" t="s">
        <v>343</v>
      </c>
      <c r="AK7" s="143" t="s">
        <v>351</v>
      </c>
      <c r="AM7" s="143" t="s">
        <v>361</v>
      </c>
      <c r="AP7" s="1117" t="s">
        <v>761</v>
      </c>
      <c r="AQ7" s="1035" t="s">
        <v>613</v>
      </c>
      <c r="AU7" s="220" t="s">
        <v>382</v>
      </c>
      <c r="AW7" s="410" t="s">
        <v>555</v>
      </c>
      <c r="AX7" s="411" t="s">
        <v>555</v>
      </c>
      <c r="AZ7" s="546" t="s">
        <v>683</v>
      </c>
      <c r="BA7" s="570" t="s">
        <v>684</v>
      </c>
    </row>
    <row r="8" spans="1:55" ht="56.25">
      <c r="A8" s="6" t="s">
        <v>107</v>
      </c>
      <c r="B8" s="44">
        <v>2006</v>
      </c>
      <c r="E8" s="143" t="s">
        <v>192</v>
      </c>
      <c r="F8" s="147"/>
      <c r="G8" s="143" t="s">
        <v>256</v>
      </c>
      <c r="H8" s="143" t="s">
        <v>263</v>
      </c>
      <c r="I8" s="143" t="s">
        <v>183</v>
      </c>
      <c r="J8" s="143" t="s">
        <v>280</v>
      </c>
      <c r="N8" s="661" t="s">
        <v>290</v>
      </c>
      <c r="O8" s="545" t="s">
        <v>648</v>
      </c>
      <c r="V8" s="1040" t="s">
        <v>183</v>
      </c>
      <c r="W8" s="460"/>
      <c r="X8" s="753" t="s">
        <v>616</v>
      </c>
      <c r="Y8" s="753" t="s">
        <v>661</v>
      </c>
      <c r="Z8" s="208"/>
      <c r="AA8" s="219"/>
      <c r="AK8" s="143" t="s">
        <v>352</v>
      </c>
      <c r="AP8" s="1117" t="s">
        <v>615</v>
      </c>
      <c r="AQ8" s="1035" t="s">
        <v>614</v>
      </c>
      <c r="AU8" s="220" t="s">
        <v>383</v>
      </c>
      <c r="AW8" s="410" t="s">
        <v>556</v>
      </c>
      <c r="AX8" s="411" t="s">
        <v>556</v>
      </c>
      <c r="AZ8" s="146" t="s">
        <v>691</v>
      </c>
      <c r="BA8" s="179" t="s">
        <v>690</v>
      </c>
    </row>
    <row r="9" spans="1:55" ht="56.25">
      <c r="A9" s="6" t="s">
        <v>108</v>
      </c>
      <c r="B9" s="44">
        <v>2007</v>
      </c>
      <c r="E9" s="143" t="s">
        <v>193</v>
      </c>
      <c r="F9" s="147"/>
      <c r="G9" s="143" t="s">
        <v>263</v>
      </c>
      <c r="I9" s="143" t="s">
        <v>184</v>
      </c>
      <c r="O9" s="545" t="s">
        <v>649</v>
      </c>
      <c r="V9" s="1040" t="s">
        <v>184</v>
      </c>
      <c r="W9" s="460"/>
      <c r="X9" s="753" t="s">
        <v>617</v>
      </c>
      <c r="Y9" s="753" t="s">
        <v>637</v>
      </c>
      <c r="Z9" s="208">
        <v>1</v>
      </c>
      <c r="AA9" s="219"/>
      <c r="AK9" s="143" t="s">
        <v>353</v>
      </c>
      <c r="AP9" s="1117" t="s">
        <v>616</v>
      </c>
      <c r="AQ9" s="1035" t="s">
        <v>761</v>
      </c>
      <c r="AW9" s="410" t="s">
        <v>557</v>
      </c>
      <c r="AX9" s="411" t="s">
        <v>557</v>
      </c>
      <c r="AZ9" s="146" t="s">
        <v>768</v>
      </c>
      <c r="BA9" s="179" t="s">
        <v>602</v>
      </c>
    </row>
    <row r="10" spans="1:55" ht="45">
      <c r="A10" s="6" t="s">
        <v>109</v>
      </c>
      <c r="B10" s="44">
        <v>2008</v>
      </c>
      <c r="E10" s="143" t="s">
        <v>194</v>
      </c>
      <c r="F10" s="147"/>
      <c r="I10" s="143" t="s">
        <v>208</v>
      </c>
      <c r="O10" s="545" t="s">
        <v>650</v>
      </c>
      <c r="V10" s="1041" t="s">
        <v>208</v>
      </c>
      <c r="W10" s="1038"/>
      <c r="X10" s="1036" t="s">
        <v>618</v>
      </c>
      <c r="Y10" s="1037" t="s">
        <v>685</v>
      </c>
      <c r="Z10" s="208"/>
      <c r="AP10" s="1117" t="s">
        <v>619</v>
      </c>
      <c r="AQ10" s="1035" t="s">
        <v>615</v>
      </c>
      <c r="AW10" s="410" t="s">
        <v>558</v>
      </c>
      <c r="AX10" s="411" t="s">
        <v>558</v>
      </c>
    </row>
    <row r="11" spans="1:55" ht="22.5">
      <c r="A11" s="6" t="s">
        <v>110</v>
      </c>
      <c r="B11" s="44">
        <v>2009</v>
      </c>
      <c r="E11" s="143" t="s">
        <v>195</v>
      </c>
      <c r="F11" s="147"/>
      <c r="I11" s="143" t="s">
        <v>209</v>
      </c>
      <c r="O11" s="528" t="s">
        <v>651</v>
      </c>
      <c r="V11" s="1040" t="s">
        <v>209</v>
      </c>
      <c r="W11" s="462"/>
      <c r="X11" s="461" t="s">
        <v>619</v>
      </c>
      <c r="Y11" s="753" t="s">
        <v>673</v>
      </c>
      <c r="Z11" s="208"/>
      <c r="AP11" s="1117" t="s">
        <v>618</v>
      </c>
      <c r="AQ11" s="742" t="s">
        <v>616</v>
      </c>
      <c r="AW11" s="410" t="s">
        <v>559</v>
      </c>
      <c r="AX11" s="411" t="s">
        <v>559</v>
      </c>
    </row>
    <row r="12" spans="1:55" ht="33.75">
      <c r="A12" s="6" t="s">
        <v>65</v>
      </c>
      <c r="B12" s="44">
        <v>2010</v>
      </c>
      <c r="E12" s="143" t="s">
        <v>196</v>
      </c>
      <c r="F12" s="147"/>
      <c r="G12" s="148" t="s">
        <v>292</v>
      </c>
      <c r="H12" s="148" t="s">
        <v>260</v>
      </c>
      <c r="I12" s="143" t="s">
        <v>210</v>
      </c>
      <c r="O12" s="528" t="s">
        <v>3</v>
      </c>
      <c r="V12" s="1040" t="s">
        <v>210</v>
      </c>
      <c r="W12" s="546"/>
      <c r="X12" s="461" t="s">
        <v>764</v>
      </c>
      <c r="Y12" s="753" t="s">
        <v>637</v>
      </c>
      <c r="AP12" s="1117" t="s">
        <v>617</v>
      </c>
      <c r="AW12" s="410" t="s">
        <v>209</v>
      </c>
      <c r="AX12" s="411" t="s">
        <v>209</v>
      </c>
    </row>
    <row r="13" spans="1:55" ht="22.5">
      <c r="A13" s="6" t="s">
        <v>111</v>
      </c>
      <c r="B13" s="44">
        <v>2011</v>
      </c>
      <c r="E13" s="143" t="s">
        <v>197</v>
      </c>
      <c r="F13" s="147"/>
      <c r="G13" s="143" t="s">
        <v>261</v>
      </c>
      <c r="H13" s="143" t="s">
        <v>262</v>
      </c>
      <c r="I13" s="143" t="s">
        <v>211</v>
      </c>
      <c r="V13" s="1040" t="s">
        <v>211</v>
      </c>
      <c r="W13" s="546"/>
      <c r="X13" s="546"/>
      <c r="Y13" s="546"/>
      <c r="AW13" s="410" t="s">
        <v>210</v>
      </c>
      <c r="AX13" s="411" t="s">
        <v>210</v>
      </c>
    </row>
    <row r="14" spans="1:55" ht="45">
      <c r="A14" s="6" t="s">
        <v>66</v>
      </c>
      <c r="B14" s="44">
        <v>2012</v>
      </c>
      <c r="G14" s="143" t="s">
        <v>263</v>
      </c>
      <c r="H14" s="143" t="s">
        <v>263</v>
      </c>
      <c r="I14" s="143" t="s">
        <v>212</v>
      </c>
      <c r="N14" s="99" t="s">
        <v>316</v>
      </c>
      <c r="V14" s="1039">
        <v>13</v>
      </c>
      <c r="W14" s="460"/>
      <c r="X14" s="461" t="s">
        <v>771</v>
      </c>
      <c r="Y14" s="753" t="s">
        <v>637</v>
      </c>
      <c r="AW14" s="410" t="s">
        <v>211</v>
      </c>
      <c r="AX14" s="411" t="s">
        <v>211</v>
      </c>
    </row>
    <row r="15" spans="1:55" ht="63.75">
      <c r="A15" s="6" t="s">
        <v>441</v>
      </c>
      <c r="B15" s="44">
        <v>2013</v>
      </c>
      <c r="I15" s="143" t="s">
        <v>213</v>
      </c>
      <c r="N15" s="177" t="s">
        <v>324</v>
      </c>
      <c r="V15" s="529"/>
      <c r="W15" s="529"/>
      <c r="X15" s="218"/>
      <c r="Y15" s="529"/>
      <c r="AW15" s="410" t="s">
        <v>212</v>
      </c>
      <c r="AX15" s="411" t="s">
        <v>212</v>
      </c>
    </row>
    <row r="16" spans="1:55" ht="21" customHeight="1">
      <c r="A16" s="6" t="s">
        <v>112</v>
      </c>
      <c r="B16" s="44">
        <v>2014</v>
      </c>
      <c r="I16" s="143" t="s">
        <v>214</v>
      </c>
      <c r="N16" s="177" t="s">
        <v>323</v>
      </c>
      <c r="AW16" s="410" t="s">
        <v>213</v>
      </c>
      <c r="AX16" s="411" t="s">
        <v>213</v>
      </c>
    </row>
    <row r="17" spans="1:50" ht="21" customHeight="1">
      <c r="A17" s="6" t="s">
        <v>113</v>
      </c>
      <c r="B17" s="44">
        <v>2015</v>
      </c>
      <c r="I17" s="143" t="s">
        <v>215</v>
      </c>
      <c r="N17" s="177" t="s">
        <v>322</v>
      </c>
      <c r="X17" s="218"/>
      <c r="AW17" s="410" t="s">
        <v>214</v>
      </c>
      <c r="AX17" s="411" t="s">
        <v>214</v>
      </c>
    </row>
    <row r="18" spans="1:50" ht="21" customHeight="1">
      <c r="A18" s="6" t="s">
        <v>114</v>
      </c>
      <c r="B18" s="44">
        <v>2016</v>
      </c>
      <c r="I18" s="143" t="s">
        <v>216</v>
      </c>
      <c r="N18" s="177" t="s">
        <v>321</v>
      </c>
      <c r="X18" s="218"/>
      <c r="AW18" s="410" t="s">
        <v>215</v>
      </c>
      <c r="AX18" s="411" t="s">
        <v>215</v>
      </c>
    </row>
    <row r="19" spans="1:50" ht="21" customHeight="1">
      <c r="A19" s="6" t="s">
        <v>115</v>
      </c>
      <c r="B19" s="44">
        <v>2017</v>
      </c>
      <c r="I19" s="143" t="s">
        <v>217</v>
      </c>
      <c r="N19" s="177" t="s">
        <v>320</v>
      </c>
      <c r="X19" s="218"/>
      <c r="AW19" s="410" t="s">
        <v>216</v>
      </c>
      <c r="AX19" s="411" t="s">
        <v>216</v>
      </c>
    </row>
    <row r="20" spans="1:50" ht="21" customHeight="1">
      <c r="A20" s="6" t="s">
        <v>116</v>
      </c>
      <c r="B20" s="44">
        <v>2018</v>
      </c>
      <c r="I20" s="143" t="s">
        <v>218</v>
      </c>
      <c r="N20" s="177" t="s">
        <v>319</v>
      </c>
      <c r="AW20" s="410" t="s">
        <v>217</v>
      </c>
      <c r="AX20" s="411" t="s">
        <v>217</v>
      </c>
    </row>
    <row r="21" spans="1:50" ht="21" customHeight="1">
      <c r="A21" s="6" t="s">
        <v>117</v>
      </c>
      <c r="B21" s="44">
        <v>2019</v>
      </c>
      <c r="I21" s="143" t="s">
        <v>219</v>
      </c>
      <c r="N21" s="177" t="s">
        <v>318</v>
      </c>
      <c r="AW21" s="410" t="s">
        <v>218</v>
      </c>
      <c r="AX21" s="411" t="s">
        <v>218</v>
      </c>
    </row>
    <row r="22" spans="1:50" ht="21" customHeight="1">
      <c r="A22" s="6" t="s">
        <v>118</v>
      </c>
      <c r="B22" s="44">
        <v>2020</v>
      </c>
      <c r="N22" s="177" t="s">
        <v>317</v>
      </c>
      <c r="AW22" s="410" t="s">
        <v>219</v>
      </c>
      <c r="AX22" s="411" t="s">
        <v>219</v>
      </c>
    </row>
    <row r="23" spans="1:50" ht="21" customHeight="1">
      <c r="A23" s="6" t="s">
        <v>119</v>
      </c>
      <c r="B23" s="44">
        <v>2021</v>
      </c>
      <c r="AW23" s="410" t="s">
        <v>560</v>
      </c>
      <c r="AX23" s="411" t="s">
        <v>560</v>
      </c>
    </row>
    <row r="24" spans="1:50" ht="21" customHeight="1">
      <c r="A24" s="6" t="s">
        <v>120</v>
      </c>
      <c r="B24" s="44">
        <v>2022</v>
      </c>
      <c r="AW24" s="410" t="s">
        <v>561</v>
      </c>
      <c r="AX24" s="411" t="s">
        <v>561</v>
      </c>
    </row>
    <row r="25" spans="1:50">
      <c r="A25" s="6" t="s">
        <v>121</v>
      </c>
      <c r="B25" s="44">
        <v>2023</v>
      </c>
      <c r="AW25" s="410" t="s">
        <v>562</v>
      </c>
      <c r="AX25" s="411" t="s">
        <v>562</v>
      </c>
    </row>
    <row r="26" spans="1:50">
      <c r="A26" s="6" t="s">
        <v>122</v>
      </c>
      <c r="B26" s="44">
        <v>2024</v>
      </c>
      <c r="AX26" s="411" t="s">
        <v>563</v>
      </c>
    </row>
    <row r="27" spans="1:50">
      <c r="A27" s="6" t="s">
        <v>123</v>
      </c>
      <c r="B27" s="44">
        <v>2025</v>
      </c>
      <c r="AX27" s="411" t="s">
        <v>564</v>
      </c>
    </row>
    <row r="28" spans="1:50">
      <c r="A28" s="6" t="s">
        <v>124</v>
      </c>
      <c r="D28" s="270"/>
      <c r="E28" s="271"/>
      <c r="F28" s="271"/>
      <c r="H28" s="272" t="s">
        <v>408</v>
      </c>
      <c r="AX28" s="411" t="s">
        <v>565</v>
      </c>
    </row>
    <row r="29" spans="1:50">
      <c r="A29" s="6" t="s">
        <v>125</v>
      </c>
      <c r="D29" s="273" t="s">
        <v>409</v>
      </c>
      <c r="E29" s="274" t="str">
        <f>IF(periodStart = "","", periodStart)</f>
        <v>01.01.2021</v>
      </c>
      <c r="F29" s="274" t="str">
        <f>IF(periodEnd = "","", periodEnd)</f>
        <v>31.12.2021</v>
      </c>
      <c r="H29" s="275" t="s">
        <v>3420</v>
      </c>
      <c r="AX29" s="411" t="s">
        <v>566</v>
      </c>
    </row>
    <row r="30" spans="1:50">
      <c r="A30" s="6" t="s">
        <v>126</v>
      </c>
      <c r="D30" s="276"/>
      <c r="E30" s="277"/>
      <c r="F30" s="277"/>
      <c r="AX30" s="411" t="s">
        <v>567</v>
      </c>
    </row>
    <row r="31" spans="1:50" ht="12.75">
      <c r="A31" s="6" t="s">
        <v>127</v>
      </c>
      <c r="D31" s="270"/>
      <c r="E31" s="271"/>
      <c r="F31" s="271"/>
      <c r="H31" s="278"/>
      <c r="AX31" s="411" t="s">
        <v>568</v>
      </c>
    </row>
    <row r="32" spans="1:50">
      <c r="A32" s="6" t="s">
        <v>128</v>
      </c>
      <c r="D32" s="273" t="s">
        <v>410</v>
      </c>
      <c r="E32" s="279"/>
      <c r="F32" s="279"/>
      <c r="H32" s="280" t="s">
        <v>411</v>
      </c>
      <c r="O32" s="529" t="s">
        <v>642</v>
      </c>
      <c r="AX32" s="411" t="s">
        <v>569</v>
      </c>
    </row>
    <row r="33" spans="1:50">
      <c r="A33" s="6" t="s">
        <v>129</v>
      </c>
      <c r="O33" s="529" t="s">
        <v>643</v>
      </c>
      <c r="AX33" s="411" t="s">
        <v>570</v>
      </c>
    </row>
    <row r="34" spans="1:50">
      <c r="A34" s="6" t="s">
        <v>130</v>
      </c>
      <c r="O34" s="529" t="s">
        <v>644</v>
      </c>
      <c r="AX34" s="411" t="s">
        <v>571</v>
      </c>
    </row>
    <row r="35" spans="1:50">
      <c r="A35" s="6" t="s">
        <v>131</v>
      </c>
      <c r="O35" s="529" t="s">
        <v>645</v>
      </c>
      <c r="X35" s="529"/>
      <c r="Y35" s="529"/>
      <c r="AX35" s="411" t="s">
        <v>572</v>
      </c>
    </row>
    <row r="36" spans="1:50">
      <c r="A36" s="6" t="s">
        <v>95</v>
      </c>
      <c r="O36" s="529" t="s">
        <v>646</v>
      </c>
      <c r="AX36" s="411" t="s">
        <v>573</v>
      </c>
    </row>
    <row r="37" spans="1:50">
      <c r="A37" s="6" t="s">
        <v>96</v>
      </c>
      <c r="O37" s="529" t="s">
        <v>647</v>
      </c>
      <c r="AX37" s="411" t="s">
        <v>574</v>
      </c>
    </row>
    <row r="38" spans="1:50">
      <c r="A38" s="6" t="s">
        <v>97</v>
      </c>
      <c r="O38" s="529" t="s">
        <v>648</v>
      </c>
      <c r="AX38" s="411" t="s">
        <v>575</v>
      </c>
    </row>
    <row r="39" spans="1:50">
      <c r="A39" s="6" t="s">
        <v>98</v>
      </c>
      <c r="O39" s="529" t="s">
        <v>649</v>
      </c>
      <c r="AX39" s="411" t="s">
        <v>523</v>
      </c>
    </row>
    <row r="40" spans="1:50">
      <c r="A40" s="6" t="s">
        <v>99</v>
      </c>
      <c r="O40" s="529" t="s">
        <v>650</v>
      </c>
      <c r="AX40" s="411" t="s">
        <v>524</v>
      </c>
    </row>
    <row r="41" spans="1:50">
      <c r="A41" s="6" t="s">
        <v>100</v>
      </c>
      <c r="O41" s="529" t="s">
        <v>651</v>
      </c>
      <c r="AX41" s="411" t="s">
        <v>525</v>
      </c>
    </row>
    <row r="42" spans="1:50">
      <c r="A42" s="6" t="s">
        <v>132</v>
      </c>
      <c r="AX42" s="411" t="s">
        <v>526</v>
      </c>
    </row>
    <row r="43" spans="1:50">
      <c r="A43" s="6" t="s">
        <v>133</v>
      </c>
      <c r="AX43" s="411" t="s">
        <v>527</v>
      </c>
    </row>
    <row r="44" spans="1:50">
      <c r="A44" s="6" t="s">
        <v>134</v>
      </c>
      <c r="AX44" s="411" t="s">
        <v>528</v>
      </c>
    </row>
    <row r="45" spans="1:50">
      <c r="A45" s="6" t="s">
        <v>135</v>
      </c>
      <c r="AX45" s="411" t="s">
        <v>529</v>
      </c>
    </row>
    <row r="46" spans="1:50">
      <c r="A46" s="6" t="s">
        <v>136</v>
      </c>
      <c r="AX46" s="411" t="s">
        <v>530</v>
      </c>
    </row>
    <row r="47" spans="1:50">
      <c r="A47" s="6" t="s">
        <v>157</v>
      </c>
      <c r="AX47" s="411" t="s">
        <v>531</v>
      </c>
    </row>
    <row r="48" spans="1:50">
      <c r="A48" s="6" t="s">
        <v>158</v>
      </c>
      <c r="AX48" s="411" t="s">
        <v>532</v>
      </c>
    </row>
    <row r="49" spans="1:50">
      <c r="A49" s="6" t="s">
        <v>159</v>
      </c>
      <c r="AX49" s="411" t="s">
        <v>533</v>
      </c>
    </row>
    <row r="50" spans="1:50">
      <c r="A50" s="6" t="s">
        <v>137</v>
      </c>
      <c r="AX50" s="411" t="s">
        <v>534</v>
      </c>
    </row>
    <row r="51" spans="1:50">
      <c r="A51" s="6" t="s">
        <v>138</v>
      </c>
      <c r="AX51" s="411" t="s">
        <v>535</v>
      </c>
    </row>
    <row r="52" spans="1:50">
      <c r="A52" s="6" t="s">
        <v>139</v>
      </c>
      <c r="AX52" s="411" t="s">
        <v>536</v>
      </c>
    </row>
    <row r="53" spans="1:50">
      <c r="A53" s="6" t="s">
        <v>140</v>
      </c>
      <c r="X53" s="481"/>
      <c r="AX53" s="411" t="s">
        <v>537</v>
      </c>
    </row>
    <row r="54" spans="1:50">
      <c r="A54" s="6" t="s">
        <v>141</v>
      </c>
      <c r="X54" s="481"/>
      <c r="AX54" s="411" t="s">
        <v>538</v>
      </c>
    </row>
    <row r="55" spans="1:50">
      <c r="A55" s="6" t="s">
        <v>142</v>
      </c>
      <c r="X55" s="481"/>
      <c r="AX55" s="411" t="s">
        <v>539</v>
      </c>
    </row>
    <row r="56" spans="1:50">
      <c r="A56" s="6" t="s">
        <v>143</v>
      </c>
      <c r="X56" s="481"/>
      <c r="AX56" s="411" t="s">
        <v>540</v>
      </c>
    </row>
    <row r="57" spans="1:50">
      <c r="A57" s="6" t="s">
        <v>388</v>
      </c>
      <c r="X57" s="481"/>
      <c r="AX57" s="411" t="s">
        <v>541</v>
      </c>
    </row>
    <row r="58" spans="1:50">
      <c r="A58" s="6" t="s">
        <v>144</v>
      </c>
      <c r="X58" s="481"/>
      <c r="AX58" s="411" t="s">
        <v>542</v>
      </c>
    </row>
    <row r="59" spans="1:50">
      <c r="A59" s="6" t="s">
        <v>145</v>
      </c>
      <c r="X59" s="481"/>
      <c r="AX59" s="411" t="s">
        <v>543</v>
      </c>
    </row>
    <row r="60" spans="1:50">
      <c r="A60" s="6" t="s">
        <v>146</v>
      </c>
      <c r="X60" s="481"/>
      <c r="AX60" s="411" t="s">
        <v>544</v>
      </c>
    </row>
    <row r="61" spans="1:50">
      <c r="A61" s="6" t="s">
        <v>147</v>
      </c>
      <c r="X61" s="481"/>
      <c r="AX61" s="411" t="s">
        <v>545</v>
      </c>
    </row>
    <row r="62" spans="1:50">
      <c r="A62" s="6" t="s">
        <v>90</v>
      </c>
      <c r="X62" s="481"/>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32"/>
  <sheetViews>
    <sheetView showGridLines="0" workbookViewId="0"/>
  </sheetViews>
  <sheetFormatPr defaultRowHeight="11.25"/>
  <sheetData>
    <row r="1" spans="1:1">
      <c r="A1" s="1034">
        <f>IF('Форма 4.2.1 | Т-ТЭ | &gt;=25МВт'!$O$22="",1,0)</f>
        <v>1</v>
      </c>
    </row>
    <row r="2" spans="1:1">
      <c r="A2" s="1034">
        <f>IF('Форма 4.2.1 | Т-ТЭ | &gt;=25МВт'!$O$23="",1,0)</f>
        <v>1</v>
      </c>
    </row>
    <row r="3" spans="1:1">
      <c r="A3" s="1034">
        <f>IF('Форма 4.2.1 | Т-ТЭ | &gt;=25МВт'!$M$24="",1,0)</f>
        <v>1</v>
      </c>
    </row>
    <row r="4" spans="1:1">
      <c r="A4" s="1034">
        <f>IF('Форма 4.2.1 | Т-ТЭ | &gt;=25МВт'!$R$24="",1,0)</f>
        <v>1</v>
      </c>
    </row>
    <row r="5" spans="1:1">
      <c r="A5" s="1034">
        <f>IF('Форма 4.2.1 | Т-ТЭ | &gt;=25МВт'!$T$24="",1,0)</f>
        <v>1</v>
      </c>
    </row>
    <row r="6" spans="1:1">
      <c r="A6" s="1034">
        <f>IF('Форма 4.2.1 | Т-ТЭ | &gt;=25МВт'!$S$24="",1,0)</f>
        <v>0</v>
      </c>
    </row>
    <row r="7" spans="1:1">
      <c r="A7" s="1034">
        <f>IF('Форма 4.2.1 | Т-ТЭ | &gt;=25МВт'!$U$24="",1,0)</f>
        <v>0</v>
      </c>
    </row>
    <row r="8" spans="1:1">
      <c r="A8" s="1034">
        <f>IF('Форма 4.2.1 | Т-ТЭ | ТСО'!$O$22="",1,0)</f>
        <v>1</v>
      </c>
    </row>
    <row r="9" spans="1:1">
      <c r="A9" s="1034">
        <f>IF('Форма 4.2.1 | Т-ТЭ | ТСО'!$O$23="",1,0)</f>
        <v>1</v>
      </c>
    </row>
    <row r="10" spans="1:1">
      <c r="A10" s="1034">
        <f>IF('Форма 4.2.1 | Т-ТЭ | ТСО'!$M$24="",1,0)</f>
        <v>1</v>
      </c>
    </row>
    <row r="11" spans="1:1">
      <c r="A11" s="1034">
        <f>IF('Форма 4.2.1 | Т-ТЭ | ТСО'!$R$24="",1,0)</f>
        <v>1</v>
      </c>
    </row>
    <row r="12" spans="1:1">
      <c r="A12" s="1034">
        <f>IF('Форма 4.2.1 | Т-ТЭ | ТСО'!$T$24="",1,0)</f>
        <v>1</v>
      </c>
    </row>
    <row r="13" spans="1:1">
      <c r="A13" s="1034">
        <f>IF('Форма 4.2.1 | Т-ТЭ | ТСО'!$S$24="",1,0)</f>
        <v>0</v>
      </c>
    </row>
    <row r="14" spans="1:1">
      <c r="A14" s="1034">
        <f>IF('Форма 4.2.1 | Т-ТЭ | ТСО'!$U$24="",1,0)</f>
        <v>0</v>
      </c>
    </row>
    <row r="15" spans="1:1">
      <c r="A15" s="1034">
        <f>IF('Форма 4.2.1 | Т-ТЭ | потр'!$O$22="",1,0)</f>
        <v>1</v>
      </c>
    </row>
    <row r="16" spans="1:1">
      <c r="A16" s="1034">
        <f>IF('Форма 4.2.1 | Т-ТЭ | потр'!$O$23="",1,0)</f>
        <v>1</v>
      </c>
    </row>
    <row r="17" spans="1:1">
      <c r="A17" s="1034">
        <f>IF('Форма 4.2.1 | Т-ТЭ | потр'!$M$24="",1,0)</f>
        <v>1</v>
      </c>
    </row>
    <row r="18" spans="1:1">
      <c r="A18" s="1034">
        <f>IF('Форма 4.2.1 | Т-ТЭ | потр'!$R$24="",1,0)</f>
        <v>1</v>
      </c>
    </row>
    <row r="19" spans="1:1">
      <c r="A19" s="1034">
        <f>IF('Форма 4.2.1 | Т-ТЭ | потр'!$T$24="",1,0)</f>
        <v>1</v>
      </c>
    </row>
    <row r="20" spans="1:1">
      <c r="A20" s="1034">
        <f>IF('Форма 4.2.1 | Т-ТЭ | потр'!$S$24="",1,0)</f>
        <v>0</v>
      </c>
    </row>
    <row r="21" spans="1:1">
      <c r="A21" s="1034">
        <f>IF('Форма 4.2.1 | Т-ТЭ | потр'!$U$24="",1,0)</f>
        <v>0</v>
      </c>
    </row>
    <row r="22" spans="1:1">
      <c r="A22" s="1034">
        <f>IF('Форма 4.2.1 | Т-ТЭ | предел'!$O$24="",1,0)</f>
        <v>1</v>
      </c>
    </row>
    <row r="23" spans="1:1">
      <c r="A23" s="1034">
        <f>IF('Форма 4.2.1 | Т-ТЭ | предел'!$O$25="",1,0)</f>
        <v>1</v>
      </c>
    </row>
    <row r="24" spans="1:1">
      <c r="A24" s="1034">
        <f>IF('Форма 4.2.1 | Т-ТЭ | предел'!$M$26="",1,0)</f>
        <v>1</v>
      </c>
    </row>
    <row r="25" spans="1:1">
      <c r="A25" s="1034">
        <f>IF('Форма 4.2.1 | Т-ТЭ | предел'!$R$26="",1,0)</f>
        <v>1</v>
      </c>
    </row>
    <row r="26" spans="1:1">
      <c r="A26" s="1034">
        <f>IF('Форма 4.2.1 | Т-ТЭ | предел'!$T$26="",1,0)</f>
        <v>1</v>
      </c>
    </row>
    <row r="27" spans="1:1">
      <c r="A27" s="1034">
        <f>IF('Форма 4.2.1 | Т-ТЭ | предел'!$O$7="",1,0)</f>
        <v>0</v>
      </c>
    </row>
    <row r="28" spans="1:1">
      <c r="A28" s="1034">
        <f>IF('Форма 4.2.1 | Т-ТЭ | предел'!$S$26="",1,0)</f>
        <v>0</v>
      </c>
    </row>
    <row r="29" spans="1:1">
      <c r="A29" s="1034">
        <f>IF('Форма 4.2.1 | Т-ТЭ | предел'!$U$26="",1,0)</f>
        <v>0</v>
      </c>
    </row>
    <row r="30" spans="1:1">
      <c r="A30" s="1034">
        <f>IF('Форма 4.2.1 | Т-ТЭ | индикат'!$O$7="",1,0)</f>
        <v>1</v>
      </c>
    </row>
    <row r="31" spans="1:1">
      <c r="A31" s="1034">
        <f>IF('Форма 4.2.1 | Т-ТЭ | индикат'!$O$24="",1,0)</f>
        <v>1</v>
      </c>
    </row>
    <row r="32" spans="1:1">
      <c r="A32" s="1034">
        <f>IF('Форма 4.2.1 | Т-ТЭ | индикат'!$O$25="",1,0)</f>
        <v>1</v>
      </c>
    </row>
    <row r="33" spans="1:1">
      <c r="A33" s="1034">
        <f>IF('Форма 4.2.1 | Т-ТЭ | индикат'!$M$26="",1,0)</f>
        <v>1</v>
      </c>
    </row>
    <row r="34" spans="1:1">
      <c r="A34" s="1034">
        <f>IF('Форма 4.2.1 | Т-ТЭ | индикат'!$R$26="",1,0)</f>
        <v>1</v>
      </c>
    </row>
    <row r="35" spans="1:1">
      <c r="A35" s="1034">
        <f>IF('Форма 4.2.1 | Т-ТЭ | индикат'!$T$26="",1,0)</f>
        <v>1</v>
      </c>
    </row>
    <row r="36" spans="1:1">
      <c r="A36" s="1034">
        <f>IF('Форма 4.2.1 | Т-ТЭ | индикат'!$S$26="",1,0)</f>
        <v>0</v>
      </c>
    </row>
    <row r="37" spans="1:1">
      <c r="A37" s="1034">
        <f>IF('Форма 4.2.1 | Т-ТЭ | индикат'!$U$26="",1,0)</f>
        <v>0</v>
      </c>
    </row>
    <row r="38" spans="1:1">
      <c r="A38" s="1034">
        <f>IF('Форма 4.2.1 | Резерв мощности'!$O$22="",1,0)</f>
        <v>1</v>
      </c>
    </row>
    <row r="39" spans="1:1">
      <c r="A39" s="1034">
        <f>IF('Форма 4.2.1 | Резерв мощности'!$O$23="",1,0)</f>
        <v>1</v>
      </c>
    </row>
    <row r="40" spans="1:1">
      <c r="A40" s="1034">
        <f>IF('Форма 4.2.1 | Резерв мощности'!$M$24="",1,0)</f>
        <v>1</v>
      </c>
    </row>
    <row r="41" spans="1:1">
      <c r="A41" s="1034">
        <f>IF('Форма 4.2.1 | Резерв мощности'!$O$24="",1,0)</f>
        <v>1</v>
      </c>
    </row>
    <row r="42" spans="1:1">
      <c r="A42" s="1034">
        <f>IF('Форма 4.2.1 | Резерв мощности'!$R$24="",1,0)</f>
        <v>1</v>
      </c>
    </row>
    <row r="43" spans="1:1">
      <c r="A43" s="1034">
        <f>IF('Форма 4.2.1 | Резерв мощности'!$T$24="",1,0)</f>
        <v>1</v>
      </c>
    </row>
    <row r="44" spans="1:1">
      <c r="A44" s="1034">
        <f>IF('Форма 4.2.1 | Резерв мощности'!$S$24="",1,0)</f>
        <v>0</v>
      </c>
    </row>
    <row r="45" spans="1:1">
      <c r="A45" s="1034">
        <f>IF('Форма 4.2.1 | Резерв мощности'!$U$24="",1,0)</f>
        <v>0</v>
      </c>
    </row>
    <row r="46" spans="1:1">
      <c r="A46" s="1034">
        <f>IF('Форма 4.2.2 | Т-ТН'!$O$23="",1,0)</f>
        <v>1</v>
      </c>
    </row>
    <row r="47" spans="1:1">
      <c r="A47" s="1034">
        <f>IF('Форма 4.2.2 | Т-ТН'!$M$24="",1,0)</f>
        <v>1</v>
      </c>
    </row>
    <row r="48" spans="1:1">
      <c r="A48" s="1034">
        <f>IF('Форма 4.2.2 | Т-ТН'!$R$24="",1,0)</f>
        <v>1</v>
      </c>
    </row>
    <row r="49" spans="1:1">
      <c r="A49" s="1034">
        <f>IF('Форма 4.2.2 | Т-ТН'!$T$24="",1,0)</f>
        <v>1</v>
      </c>
    </row>
    <row r="50" spans="1:1">
      <c r="A50" s="1034">
        <f>IF('Форма 4.2.2 | Т-ТН'!$S$24="",1,0)</f>
        <v>0</v>
      </c>
    </row>
    <row r="51" spans="1:1">
      <c r="A51" s="1034">
        <f>IF('Форма 4.2.2 | Т-ТН'!$U$24="",1,0)</f>
        <v>0</v>
      </c>
    </row>
    <row r="52" spans="1:1">
      <c r="A52" s="1034">
        <f>IF('Форма 4.2.2 | Т-передача ТЭ'!$O$23="",1,0)</f>
        <v>1</v>
      </c>
    </row>
    <row r="53" spans="1:1">
      <c r="A53" s="1034">
        <f>IF('Форма 4.2.2 | Т-передача ТЭ'!$M$24="",1,0)</f>
        <v>1</v>
      </c>
    </row>
    <row r="54" spans="1:1">
      <c r="A54" s="1034">
        <f>IF('Форма 4.2.2 | Т-передача ТЭ'!$R$24="",1,0)</f>
        <v>1</v>
      </c>
    </row>
    <row r="55" spans="1:1">
      <c r="A55" s="1034">
        <f>IF('Форма 4.2.2 | Т-передача ТЭ'!$T$24="",1,0)</f>
        <v>1</v>
      </c>
    </row>
    <row r="56" spans="1:1">
      <c r="A56" s="1034">
        <f>IF('Форма 4.2.2 | Т-передача ТЭ'!$S$24="",1,0)</f>
        <v>0</v>
      </c>
    </row>
    <row r="57" spans="1:1">
      <c r="A57" s="1034">
        <f>IF('Форма 4.2.2 | Т-передача ТЭ'!$U$24="",1,0)</f>
        <v>0</v>
      </c>
    </row>
    <row r="58" spans="1:1">
      <c r="A58" s="1034">
        <f>IF('Форма 4.2.2 | Т-передача ТН'!$O$23="",1,0)</f>
        <v>1</v>
      </c>
    </row>
    <row r="59" spans="1:1">
      <c r="A59" s="1034">
        <f>IF('Форма 4.2.2 | Т-передача ТН'!$M$24="",1,0)</f>
        <v>1</v>
      </c>
    </row>
    <row r="60" spans="1:1">
      <c r="A60" s="1034">
        <f>IF('Форма 4.2.2 | Т-передача ТН'!$R$24="",1,0)</f>
        <v>1</v>
      </c>
    </row>
    <row r="61" spans="1:1">
      <c r="A61" s="1034">
        <f>IF('Форма 4.2.2 | Т-передача ТН'!$T$24="",1,0)</f>
        <v>1</v>
      </c>
    </row>
    <row r="62" spans="1:1">
      <c r="A62" s="1034">
        <f>IF('Форма 4.2.2 | Т-передача ТН'!$S$24="",1,0)</f>
        <v>0</v>
      </c>
    </row>
    <row r="63" spans="1:1">
      <c r="A63" s="1034">
        <f>IF('Форма 4.2.2 | Т-передача ТН'!$U$24="",1,0)</f>
        <v>0</v>
      </c>
    </row>
    <row r="64" spans="1:1">
      <c r="A64" s="1034">
        <f>IF('Форма 4.2.3 | Т-гор.вода'!$O$23="",1,0)</f>
        <v>1</v>
      </c>
    </row>
    <row r="65" spans="1:1">
      <c r="A65" s="1034">
        <f>IF('Форма 4.2.3 | Т-гор.вода'!$M$24="",1,0)</f>
        <v>0</v>
      </c>
    </row>
    <row r="66" spans="1:1">
      <c r="A66" s="1034">
        <f>IF('Форма 4.2.3 | Т-гор.вода'!$W$24="",1,0)</f>
        <v>1</v>
      </c>
    </row>
    <row r="67" spans="1:1">
      <c r="A67" s="1034">
        <f>IF('Форма 4.2.3 | Т-гор.вода'!$Y$24="",1,0)</f>
        <v>1</v>
      </c>
    </row>
    <row r="68" spans="1:1">
      <c r="A68" s="1034">
        <f>IF('Форма 4.2.3 | Т-гор.вода'!$M$25="",1,0)</f>
        <v>1</v>
      </c>
    </row>
    <row r="69" spans="1:1">
      <c r="A69" s="1034">
        <f>IF('Форма 4.2.3 | Т-гор.вода'!$X$24="",1,0)</f>
        <v>0</v>
      </c>
    </row>
    <row r="70" spans="1:1">
      <c r="A70" s="1034">
        <f>IF('Форма 4.2.3 | Т-гор.вода'!$Z$24="",1,0)</f>
        <v>0</v>
      </c>
    </row>
    <row r="71" spans="1:1">
      <c r="A71" s="1034">
        <f>IF('Форма 4.2.4 | Т-подкл'!$AB$23="",1,0)</f>
        <v>0</v>
      </c>
    </row>
    <row r="72" spans="1:1">
      <c r="A72" s="1034">
        <f>IF('Форма 4.2.4 | Т-подкл'!$AD$23="",1,0)</f>
        <v>0</v>
      </c>
    </row>
    <row r="73" spans="1:1">
      <c r="A73" s="1034">
        <f>IF('Форма 4.2.4 | Т-подкл'!$N$23="",1,0)</f>
        <v>0</v>
      </c>
    </row>
    <row r="74" spans="1:1">
      <c r="A74" s="1034">
        <f>IF('Форма 4.2.4 | Т-подкл'!$R$23="",1,0)</f>
        <v>0</v>
      </c>
    </row>
    <row r="75" spans="1:1">
      <c r="A75" s="1034">
        <f>IF('Форма 4.2.4 | Т-подкл'!$V$23="",1,0)</f>
        <v>0</v>
      </c>
    </row>
    <row r="76" spans="1:1">
      <c r="A76" s="1034">
        <f>IF('Форма 4.2.4 | Т-подкл'!$AC$23="",1,0)</f>
        <v>0</v>
      </c>
    </row>
    <row r="77" spans="1:1">
      <c r="A77" s="1034">
        <f>IF('Форма 4.2.4 | Т-подкл'!$AE$23="",1,0)</f>
        <v>0</v>
      </c>
    </row>
    <row r="78" spans="1:1">
      <c r="A78" s="1034">
        <f>IF('Форма 4.2.5 | Т-подкл(инд)'!$M$23="",1,0)</f>
        <v>1</v>
      </c>
    </row>
    <row r="79" spans="1:1">
      <c r="A79" s="1034">
        <f>IF('Форма 4.2.5 | Т-подкл(инд)'!$P$23="",1,0)</f>
        <v>1</v>
      </c>
    </row>
    <row r="80" spans="1:1">
      <c r="A80" s="1034">
        <f>IF('Форма 4.2.5 | Т-подкл(инд)'!$Q$23="",1,0)</f>
        <v>1</v>
      </c>
    </row>
    <row r="81" spans="1:1">
      <c r="A81" s="1034">
        <f>IF('Форма 4.2.5 | Т-подкл(инд)'!$R$23="",1,0)</f>
        <v>1</v>
      </c>
    </row>
    <row r="82" spans="1:1">
      <c r="A82" s="1034">
        <f>IF('Форма 4.2.5 | Т-подкл(инд)'!$S$23="",1,0)</f>
        <v>1</v>
      </c>
    </row>
    <row r="83" spans="1:1">
      <c r="A83" s="1034">
        <f>IF('Форма 4.2.5 | Т-подкл(инд)'!$T$23="",1,0)</f>
        <v>0</v>
      </c>
    </row>
    <row r="84" spans="1:1">
      <c r="A84" s="1034">
        <f>IF('Форма 4.2.5 | Т-подкл(инд)'!$V$23="",1,0)</f>
        <v>0</v>
      </c>
    </row>
    <row r="85" spans="1:1">
      <c r="A85" s="1034">
        <f>IF('Форма 4.7'!$E$12="",1,0)</f>
        <v>0</v>
      </c>
    </row>
    <row r="86" spans="1:1">
      <c r="A86" s="1034">
        <f>IF('Форма 4.7'!$F$12="",1,0)</f>
        <v>0</v>
      </c>
    </row>
    <row r="87" spans="1:1">
      <c r="A87" s="1034">
        <f>IF('Форма 4.8'!$G$11="",1,0)</f>
        <v>0</v>
      </c>
    </row>
    <row r="88" spans="1:1">
      <c r="A88" s="1034">
        <f>IF('Форма 4.8'!$G$12="",1,0)</f>
        <v>0</v>
      </c>
    </row>
    <row r="89" spans="1:1">
      <c r="A89" s="1034">
        <f>IF('Форма 4.8'!$H$12="",1,0)</f>
        <v>0</v>
      </c>
    </row>
    <row r="90" spans="1:1">
      <c r="A90" s="1034">
        <f>IF('Форма 4.8'!$H$13="",1,0)</f>
        <v>0</v>
      </c>
    </row>
    <row r="91" spans="1:1">
      <c r="A91" s="1034">
        <f>IF('Форма 4.8'!$E$15="",1,0)</f>
        <v>0</v>
      </c>
    </row>
    <row r="92" spans="1:1">
      <c r="A92" s="1034">
        <f>IF('Форма 4.8'!$H$15="",1,0)</f>
        <v>0</v>
      </c>
    </row>
    <row r="93" spans="1:1">
      <c r="A93" s="1034">
        <f>IF('Форма 4.8'!$G$18="",1,0)</f>
        <v>0</v>
      </c>
    </row>
    <row r="94" spans="1:1">
      <c r="A94" s="1034">
        <f>IF('Форма 4.8'!$G$22="",1,0)</f>
        <v>0</v>
      </c>
    </row>
    <row r="95" spans="1:1">
      <c r="A95" s="1034">
        <f>IF('Форма 4.8'!$G$25="",1,0)</f>
        <v>0</v>
      </c>
    </row>
    <row r="96" spans="1:1">
      <c r="A96" s="1034">
        <f>IF('Форма 4.8'!$E$31="",1,0)</f>
        <v>0</v>
      </c>
    </row>
    <row r="97" spans="1:1">
      <c r="A97" s="1034">
        <f>IF('Форма 4.8'!$H$31="",1,0)</f>
        <v>0</v>
      </c>
    </row>
    <row r="98" spans="1:1">
      <c r="A98" s="1034">
        <f>IF('Форма 4.8'!$G$28="",1,0)</f>
        <v>0</v>
      </c>
    </row>
    <row r="99" spans="1:1">
      <c r="A99" s="1034">
        <f>IF('Форма 1.0.2'!$E$12="",1,0)</f>
        <v>1</v>
      </c>
    </row>
    <row r="100" spans="1:1">
      <c r="A100" s="1034">
        <f>IF('Форма 1.0.2'!$F$12="",1,0)</f>
        <v>1</v>
      </c>
    </row>
    <row r="101" spans="1:1">
      <c r="A101" s="1034">
        <f>IF('Форма 1.0.2'!$G$12="",1,0)</f>
        <v>1</v>
      </c>
    </row>
    <row r="102" spans="1:1">
      <c r="A102" s="1034">
        <f>IF('Форма 1.0.2'!$H$12="",1,0)</f>
        <v>1</v>
      </c>
    </row>
    <row r="103" spans="1:1">
      <c r="A103" s="1034">
        <f>IF('Форма 1.0.2'!$I$12="",1,0)</f>
        <v>1</v>
      </c>
    </row>
    <row r="104" spans="1:1">
      <c r="A104" s="1034">
        <f>IF('Форма 1.0.2'!$J$12="",1,0)</f>
        <v>1</v>
      </c>
    </row>
    <row r="105" spans="1:1">
      <c r="A105" s="1034">
        <f>IF('Сведения об изменении'!$E$12="",1,0)</f>
        <v>1</v>
      </c>
    </row>
    <row r="106" spans="1:1">
      <c r="A106" s="1102">
        <f>IF('Форма 4.7'!$F$15="",1,0)</f>
        <v>0</v>
      </c>
    </row>
    <row r="107" spans="1:1">
      <c r="A107" s="1102">
        <f>IF('Форма 4.7'!$E$15="",1,0)</f>
        <v>0</v>
      </c>
    </row>
    <row r="108" spans="1:1">
      <c r="A108" s="1102">
        <f>IF(Территории!$E$12="",1,0)</f>
        <v>0</v>
      </c>
    </row>
    <row r="109" spans="1:1">
      <c r="A109" s="1102">
        <f>IF('Перечень тарифов'!$E$21="",1,0)</f>
        <v>0</v>
      </c>
    </row>
    <row r="110" spans="1:1">
      <c r="A110" s="1102">
        <f>IF('Перечень тарифов'!$F$21="",1,0)</f>
        <v>0</v>
      </c>
    </row>
    <row r="111" spans="1:1">
      <c r="A111" s="1102">
        <f>IF('Перечень тарифов'!$G$21="",1,0)</f>
        <v>0</v>
      </c>
    </row>
    <row r="112" spans="1:1">
      <c r="A112" s="1102">
        <f>IF('Перечень тарифов'!$K$21="",1,0)</f>
        <v>0</v>
      </c>
    </row>
    <row r="113" spans="1:1">
      <c r="A113" s="1102">
        <f>IF('Перечень тарифов'!$O$21="",1,0)</f>
        <v>0</v>
      </c>
    </row>
    <row r="114" spans="1:1">
      <c r="A114" s="1102">
        <f>IF('Перечень тарифов'!$S$21="",1,0)</f>
        <v>0</v>
      </c>
    </row>
    <row r="115" spans="1:1">
      <c r="A115" s="1102">
        <f>IF('Форма 4.2.4 | Т-подкл'!$AB$27="",1,0)</f>
        <v>0</v>
      </c>
    </row>
    <row r="116" spans="1:1">
      <c r="A116" s="1102">
        <f>IF('Форма 4.2.4 | Т-подкл'!$AD$27="",1,0)</f>
        <v>0</v>
      </c>
    </row>
    <row r="117" spans="1:1">
      <c r="A117" s="1102">
        <f>IF('Форма 4.2.4 | Т-подкл'!$N$27="",1,0)</f>
        <v>0</v>
      </c>
    </row>
    <row r="118" spans="1:1">
      <c r="A118" s="1102">
        <f>IF('Форма 4.2.4 | Т-подкл'!$R$27="",1,0)</f>
        <v>0</v>
      </c>
    </row>
    <row r="119" spans="1:1">
      <c r="A119" s="1102">
        <f>IF('Форма 4.2.4 | Т-подкл'!$V$27="",1,0)</f>
        <v>0</v>
      </c>
    </row>
    <row r="120" spans="1:1">
      <c r="A120" s="1102">
        <f>IF('Форма 4.2.4 | Т-подкл'!$AC$27="",1,0)</f>
        <v>0</v>
      </c>
    </row>
    <row r="121" spans="1:1">
      <c r="A121" s="1102">
        <f>IF('Форма 4.2.4 | Т-подкл'!$AE$27="",1,0)</f>
        <v>0</v>
      </c>
    </row>
    <row r="122" spans="1:1">
      <c r="A122" s="1102">
        <f>IF('Форма 4.2.4 | Т-подкл'!$U$27="",1,0)</f>
        <v>0</v>
      </c>
    </row>
    <row r="123" spans="1:1">
      <c r="A123" s="1102">
        <f>IF('Форма 4.2.4 | Т-подкл'!$Y$27="",1,0)</f>
        <v>0</v>
      </c>
    </row>
    <row r="124" spans="1:1">
      <c r="A124" s="1102">
        <f>IF('Форма 4.2.4 | Т-подкл'!$U$29="",1,0)</f>
        <v>0</v>
      </c>
    </row>
    <row r="125" spans="1:1">
      <c r="A125" s="1102">
        <f>IF('Форма 4.2.4 | Т-подкл'!$AB$29="",1,0)</f>
        <v>0</v>
      </c>
    </row>
    <row r="126" spans="1:1">
      <c r="A126" s="1102">
        <f>IF('Форма 4.2.4 | Т-подкл'!$AD$29="",1,0)</f>
        <v>0</v>
      </c>
    </row>
    <row r="127" spans="1:1">
      <c r="A127" s="1102">
        <f>IF('Форма 4.2.4 | Т-подкл'!$V$29="",1,0)</f>
        <v>0</v>
      </c>
    </row>
    <row r="128" spans="1:1">
      <c r="A128" s="1102">
        <f>IF('Форма 4.2.4 | Т-подкл'!$AC$29="",1,0)</f>
        <v>0</v>
      </c>
    </row>
    <row r="129" spans="1:1">
      <c r="A129" s="1102">
        <f>IF('Форма 4.2.4 | Т-подкл'!$AE$29="",1,0)</f>
        <v>0</v>
      </c>
    </row>
    <row r="130" spans="1:1">
      <c r="A130" s="1102">
        <f>IF('Форма 4.2.4 | Т-подкл'!$Y$29="",1,0)</f>
        <v>0</v>
      </c>
    </row>
    <row r="131" spans="1:1">
      <c r="A131" s="1102">
        <f>IF('Форма 4.7'!$E$16="",1,0)</f>
        <v>0</v>
      </c>
    </row>
    <row r="132" spans="1:1">
      <c r="A132" s="1102">
        <f>IF('Форма 4.7'!$F$16="",1,0)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17"/>
  </cols>
  <sheetData>
    <row r="1" spans="1:3">
      <c r="A1" s="1117" t="s">
        <v>512</v>
      </c>
      <c r="B1" s="1117" t="s">
        <v>513</v>
      </c>
      <c r="C1" s="1117" t="s">
        <v>67</v>
      </c>
    </row>
    <row r="2" spans="1:3">
      <c r="A2" s="1117">
        <v>4189678</v>
      </c>
      <c r="B2" s="1117" t="s">
        <v>2667</v>
      </c>
      <c r="C2" s="1117" t="s">
        <v>2668</v>
      </c>
    </row>
    <row r="3" spans="1:3">
      <c r="A3" s="1117">
        <v>4190415</v>
      </c>
      <c r="B3" s="1117" t="s">
        <v>2669</v>
      </c>
      <c r="C3" s="1117" t="s">
        <v>2668</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4" t="s">
        <v>3399</v>
      </c>
    </row>
    <row r="4" spans="2:2">
      <c r="B4" s="354" t="s">
        <v>516</v>
      </c>
    </row>
    <row r="5" spans="2:2">
      <c r="B5" s="354" t="s">
        <v>517</v>
      </c>
    </row>
    <row r="6" spans="2:2">
      <c r="B6" s="354"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1"/>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17"/>
    <col min="2" max="2" width="65.28515625" style="1117" customWidth="1"/>
    <col min="3" max="3" width="41" style="1117" customWidth="1"/>
    <col min="4" max="16384" width="9.140625" style="1117"/>
  </cols>
  <sheetData>
    <row r="1" spans="1:2">
      <c r="A1" s="1117" t="s">
        <v>330</v>
      </c>
      <c r="B1" s="1117" t="s">
        <v>331</v>
      </c>
    </row>
    <row r="2" spans="1:2">
      <c r="A2" s="1117">
        <v>4213775</v>
      </c>
      <c r="B2" s="1117" t="s">
        <v>612</v>
      </c>
    </row>
    <row r="3" spans="1:2">
      <c r="A3" s="1117">
        <v>4213784</v>
      </c>
      <c r="B3" s="1117" t="s">
        <v>771</v>
      </c>
    </row>
    <row r="4" spans="1:2">
      <c r="A4" s="1117">
        <v>4213781</v>
      </c>
      <c r="B4" s="1117" t="s">
        <v>770</v>
      </c>
    </row>
    <row r="5" spans="1:2">
      <c r="A5" s="1117">
        <v>4213776</v>
      </c>
      <c r="B5" s="1117" t="s">
        <v>613</v>
      </c>
    </row>
    <row r="6" spans="1:2">
      <c r="A6" s="1117">
        <v>4213777</v>
      </c>
      <c r="B6" s="1117" t="s">
        <v>614</v>
      </c>
    </row>
    <row r="7" spans="1:2">
      <c r="A7" s="1117">
        <v>4238670</v>
      </c>
      <c r="B7" s="1117" t="s">
        <v>761</v>
      </c>
    </row>
    <row r="8" spans="1:2">
      <c r="A8" s="1117">
        <v>4213778</v>
      </c>
      <c r="B8" s="1117" t="s">
        <v>615</v>
      </c>
    </row>
    <row r="9" spans="1:2">
      <c r="A9" s="1117">
        <v>4213780</v>
      </c>
      <c r="B9" s="1117" t="s">
        <v>616</v>
      </c>
    </row>
    <row r="10" spans="1:2">
      <c r="A10" s="1117">
        <v>4213779</v>
      </c>
      <c r="B10" s="1117" t="s">
        <v>619</v>
      </c>
    </row>
    <row r="11" spans="1:2">
      <c r="A11" s="1117">
        <v>4213783</v>
      </c>
      <c r="B11" s="1117" t="s">
        <v>618</v>
      </c>
    </row>
    <row r="12" spans="1:2">
      <c r="A12" s="1117">
        <v>4213782</v>
      </c>
      <c r="B12" s="1117" t="s">
        <v>617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opLeftCell="D8" zoomScaleNormal="100" workbookViewId="0">
      <selection activeCell="F38" sqref="F38"/>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7" customFormat="1" ht="3" customHeight="1">
      <c r="A1" s="385"/>
      <c r="B1" s="386"/>
      <c r="F1" s="387">
        <v>28494222</v>
      </c>
      <c r="G1" s="388"/>
      <c r="I1" s="388"/>
    </row>
    <row r="2" spans="1:12" s="18" customFormat="1" ht="14.25">
      <c r="A2" s="197"/>
      <c r="B2" s="90"/>
      <c r="E2" s="393" t="e">
        <f ca="1">"Код шаблона: " &amp; GetCode()</f>
        <v>#NAME?</v>
      </c>
      <c r="F2" s="442"/>
      <c r="G2" s="392"/>
      <c r="H2" s="392"/>
      <c r="I2" s="392"/>
      <c r="J2" s="392"/>
      <c r="K2" s="392"/>
      <c r="L2" s="392"/>
    </row>
    <row r="3" spans="1:12" ht="14.25">
      <c r="E3" s="394" t="e">
        <f ca="1">"Версия " &amp; GetVersion()</f>
        <v>#NAME?</v>
      </c>
      <c r="F3" s="442"/>
      <c r="G3" s="43"/>
      <c r="H3" s="43"/>
      <c r="I3" s="43"/>
      <c r="J3" s="43"/>
      <c r="K3" s="43"/>
      <c r="L3" s="261"/>
    </row>
    <row r="4" spans="1:12" s="372" customFormat="1" ht="6">
      <c r="A4" s="366"/>
      <c r="B4" s="367"/>
      <c r="C4" s="368"/>
      <c r="D4" s="369"/>
      <c r="E4" s="389"/>
      <c r="F4" s="390"/>
      <c r="G4" s="391"/>
      <c r="I4" s="373"/>
    </row>
    <row r="5" spans="1:12" ht="22.5">
      <c r="D5" s="24"/>
      <c r="E5" s="1147" t="s">
        <v>769</v>
      </c>
      <c r="F5" s="1148"/>
      <c r="G5" s="435"/>
      <c r="J5" s="309"/>
    </row>
    <row r="6" spans="1:12" s="372" customFormat="1" ht="6">
      <c r="A6" s="366"/>
      <c r="B6" s="367"/>
      <c r="C6" s="368"/>
      <c r="D6" s="369"/>
      <c r="E6" s="374"/>
      <c r="F6" s="375"/>
      <c r="G6" s="376"/>
      <c r="I6" s="373"/>
    </row>
    <row r="7" spans="1:12" ht="27">
      <c r="D7" s="24"/>
      <c r="E7" s="25" t="s">
        <v>52</v>
      </c>
      <c r="F7" s="328" t="s">
        <v>90</v>
      </c>
      <c r="G7" s="384"/>
    </row>
    <row r="8" spans="1:12" s="372" customFormat="1" ht="6">
      <c r="A8" s="366"/>
      <c r="B8" s="367"/>
      <c r="C8" s="368"/>
      <c r="D8" s="369"/>
      <c r="E8" s="370"/>
      <c r="F8" s="371"/>
      <c r="G8" s="369"/>
      <c r="I8" s="373"/>
    </row>
    <row r="9" spans="1:12" ht="27">
      <c r="D9" s="24"/>
      <c r="E9" s="25" t="s">
        <v>474</v>
      </c>
      <c r="F9" s="349" t="s">
        <v>85</v>
      </c>
      <c r="G9" s="383"/>
    </row>
    <row r="10" spans="1:12" s="372" customFormat="1" ht="6">
      <c r="A10" s="377"/>
      <c r="B10" s="367"/>
      <c r="C10" s="368"/>
      <c r="D10" s="378"/>
      <c r="E10" s="374"/>
      <c r="F10" s="379"/>
      <c r="G10" s="380"/>
      <c r="I10" s="373"/>
    </row>
    <row r="11" spans="1:12" ht="27">
      <c r="A11" s="200"/>
      <c r="D11" s="24"/>
      <c r="E11" s="81" t="s">
        <v>472</v>
      </c>
      <c r="F11" s="1118" t="s">
        <v>3396</v>
      </c>
      <c r="G11" s="381"/>
    </row>
    <row r="12" spans="1:12" ht="27">
      <c r="D12" s="24"/>
      <c r="E12" s="81" t="s">
        <v>473</v>
      </c>
      <c r="F12" s="1118" t="s">
        <v>3397</v>
      </c>
      <c r="G12" s="383"/>
    </row>
    <row r="13" spans="1:12" s="372" customFormat="1" ht="6">
      <c r="A13" s="377"/>
      <c r="B13" s="367"/>
      <c r="C13" s="368"/>
      <c r="D13" s="378"/>
      <c r="E13" s="374"/>
      <c r="F13" s="379"/>
      <c r="G13" s="380"/>
      <c r="I13" s="373"/>
    </row>
    <row r="14" spans="1:12" ht="27">
      <c r="D14" s="24"/>
      <c r="E14" s="81" t="s">
        <v>369</v>
      </c>
      <c r="F14" s="329" t="s">
        <v>42</v>
      </c>
      <c r="G14" s="383"/>
    </row>
    <row r="15" spans="1:12" ht="27" hidden="1">
      <c r="D15" s="24"/>
      <c r="E15" s="81" t="s">
        <v>299</v>
      </c>
      <c r="F15" s="331" t="s">
        <v>776</v>
      </c>
      <c r="G15" s="383"/>
    </row>
    <row r="16" spans="1:12" ht="27" hidden="1">
      <c r="D16" s="24"/>
      <c r="E16" s="81" t="s">
        <v>599</v>
      </c>
      <c r="F16" s="331"/>
      <c r="G16" s="383"/>
    </row>
    <row r="17" spans="1:9" ht="19.5">
      <c r="D17" s="24"/>
      <c r="E17" s="25"/>
      <c r="F17" s="445" t="s">
        <v>607</v>
      </c>
      <c r="G17" s="21"/>
    </row>
    <row r="18" spans="1:9" ht="27">
      <c r="D18" s="24"/>
      <c r="E18" s="81" t="s">
        <v>502</v>
      </c>
      <c r="F18" s="329" t="s">
        <v>2670</v>
      </c>
      <c r="G18" s="383"/>
    </row>
    <row r="19" spans="1:9" ht="27">
      <c r="D19" s="24"/>
      <c r="E19" s="81" t="s">
        <v>596</v>
      </c>
      <c r="F19" s="330" t="s">
        <v>3394</v>
      </c>
      <c r="G19" s="383"/>
    </row>
    <row r="20" spans="1:9" ht="27">
      <c r="D20" s="24"/>
      <c r="E20" s="81" t="s">
        <v>595</v>
      </c>
      <c r="F20" s="329" t="s">
        <v>3395</v>
      </c>
      <c r="G20" s="383"/>
    </row>
    <row r="21" spans="1:9" ht="27">
      <c r="D21" s="24"/>
      <c r="E21" s="81" t="s">
        <v>501</v>
      </c>
      <c r="F21" s="329" t="s">
        <v>2671</v>
      </c>
      <c r="G21" s="383"/>
    </row>
    <row r="22" spans="1:9" ht="19.5" hidden="1">
      <c r="D22" s="24"/>
      <c r="E22" s="25"/>
      <c r="F22" s="445" t="s">
        <v>608</v>
      </c>
      <c r="G22" s="21"/>
    </row>
    <row r="23" spans="1:9" ht="27" hidden="1">
      <c r="D23" s="24"/>
      <c r="E23" s="81" t="s">
        <v>611</v>
      </c>
      <c r="F23" s="333"/>
      <c r="G23" s="383"/>
    </row>
    <row r="24" spans="1:9" ht="27" hidden="1">
      <c r="D24" s="24"/>
      <c r="E24" s="81" t="s">
        <v>610</v>
      </c>
      <c r="F24" s="331"/>
      <c r="G24" s="383"/>
    </row>
    <row r="25" spans="1:9" ht="27" hidden="1">
      <c r="D25" s="24"/>
      <c r="E25" s="81" t="s">
        <v>609</v>
      </c>
      <c r="F25" s="333"/>
      <c r="G25" s="383"/>
    </row>
    <row r="26" spans="1:9" ht="27" hidden="1">
      <c r="D26" s="24"/>
      <c r="E26" s="81" t="s">
        <v>501</v>
      </c>
      <c r="F26" s="333"/>
      <c r="G26" s="383"/>
    </row>
    <row r="27" spans="1:9" s="372" customFormat="1" ht="35.1" customHeight="1">
      <c r="A27" s="377"/>
      <c r="B27" s="367"/>
      <c r="C27" s="368"/>
      <c r="D27" s="378"/>
      <c r="E27" s="374"/>
      <c r="F27" s="379"/>
      <c r="G27" s="380"/>
      <c r="I27" s="373"/>
    </row>
    <row r="28" spans="1:9" ht="27">
      <c r="D28" s="24"/>
      <c r="E28" s="81" t="s">
        <v>170</v>
      </c>
      <c r="F28" s="349" t="s">
        <v>85</v>
      </c>
      <c r="G28" s="383"/>
    </row>
    <row r="29" spans="1:9" ht="27">
      <c r="C29" s="28"/>
      <c r="D29" s="29"/>
      <c r="E29" s="30" t="s">
        <v>79</v>
      </c>
      <c r="F29" s="332" t="s">
        <v>2763</v>
      </c>
      <c r="G29" s="382"/>
    </row>
    <row r="30" spans="1:9" ht="27" hidden="1">
      <c r="C30" s="28"/>
      <c r="D30" s="29"/>
      <c r="E30" s="52" t="s">
        <v>203</v>
      </c>
      <c r="F30" s="333"/>
      <c r="G30" s="382"/>
    </row>
    <row r="31" spans="1:9" ht="27">
      <c r="C31" s="28"/>
      <c r="D31" s="29"/>
      <c r="E31" s="30" t="s">
        <v>53</v>
      </c>
      <c r="F31" s="332" t="s">
        <v>2764</v>
      </c>
      <c r="G31" s="382"/>
    </row>
    <row r="32" spans="1:9" ht="27">
      <c r="C32" s="28"/>
      <c r="D32" s="29"/>
      <c r="E32" s="30" t="s">
        <v>54</v>
      </c>
      <c r="F32" s="332" t="s">
        <v>2765</v>
      </c>
      <c r="G32" s="382"/>
      <c r="H32" s="31"/>
    </row>
    <row r="33" spans="1:9" s="372" customFormat="1" ht="6">
      <c r="A33" s="377"/>
      <c r="B33" s="367"/>
      <c r="C33" s="368"/>
      <c r="D33" s="378"/>
      <c r="E33" s="374"/>
      <c r="F33" s="379"/>
      <c r="G33" s="380"/>
      <c r="I33" s="373"/>
    </row>
    <row r="34" spans="1:9" ht="27">
      <c r="A34" s="199"/>
      <c r="D34" s="26"/>
      <c r="E34" s="799" t="s">
        <v>723</v>
      </c>
      <c r="F34" s="1119" t="s">
        <v>726</v>
      </c>
      <c r="G34" s="381"/>
    </row>
    <row r="35" spans="1:9" s="372" customFormat="1" ht="6">
      <c r="A35" s="377"/>
      <c r="B35" s="367"/>
      <c r="C35" s="368"/>
      <c r="D35" s="378"/>
      <c r="E35" s="374"/>
      <c r="F35" s="379"/>
      <c r="G35" s="380"/>
      <c r="I35" s="373"/>
    </row>
    <row r="36" spans="1:9" ht="27">
      <c r="A36" s="199"/>
      <c r="D36" s="26"/>
      <c r="E36" s="81" t="s">
        <v>243</v>
      </c>
      <c r="F36" s="828" t="s">
        <v>204</v>
      </c>
      <c r="G36" s="381"/>
    </row>
    <row r="37" spans="1:9" s="372" customFormat="1" ht="6">
      <c r="A37" s="366"/>
      <c r="B37" s="367"/>
      <c r="C37" s="368"/>
      <c r="D37" s="369"/>
      <c r="E37" s="370"/>
      <c r="F37" s="371"/>
      <c r="G37" s="369"/>
      <c r="I37" s="373"/>
    </row>
    <row r="38" spans="1:9" ht="27">
      <c r="B38" s="189"/>
      <c r="D38" s="24"/>
      <c r="E38" s="81" t="s">
        <v>729</v>
      </c>
      <c r="F38" s="349" t="s">
        <v>84</v>
      </c>
      <c r="G38" s="383"/>
      <c r="I38" s="19"/>
    </row>
    <row r="39" spans="1:9" s="372" customFormat="1" ht="6">
      <c r="A39" s="377"/>
      <c r="B39" s="367"/>
      <c r="C39" s="368"/>
      <c r="D39" s="378"/>
      <c r="E39" s="374"/>
      <c r="F39" s="379"/>
      <c r="G39" s="380"/>
      <c r="I39" s="373"/>
    </row>
    <row r="40" spans="1:9" ht="27">
      <c r="A40" s="201"/>
      <c r="B40" s="92"/>
      <c r="D40" s="33"/>
      <c r="E40" s="32" t="s">
        <v>546</v>
      </c>
      <c r="F40" s="329" t="s">
        <v>2672</v>
      </c>
      <c r="G40" s="381"/>
    </row>
    <row r="41" spans="1:9" ht="27">
      <c r="A41" s="201"/>
      <c r="B41" s="92"/>
      <c r="D41" s="33"/>
      <c r="E41" s="41" t="s">
        <v>547</v>
      </c>
      <c r="F41" s="329" t="s">
        <v>2673</v>
      </c>
      <c r="G41" s="381"/>
    </row>
    <row r="42" spans="1:9" ht="19.5">
      <c r="D42" s="24"/>
      <c r="E42" s="25"/>
      <c r="F42" s="445" t="s">
        <v>578</v>
      </c>
      <c r="G42" s="21"/>
    </row>
    <row r="43" spans="1:9" ht="27">
      <c r="A43" s="201"/>
      <c r="D43" s="21"/>
      <c r="E43" s="443" t="s">
        <v>87</v>
      </c>
      <c r="F43" s="449" t="s">
        <v>2674</v>
      </c>
      <c r="G43" s="381"/>
    </row>
    <row r="44" spans="1:9" ht="27">
      <c r="A44" s="201"/>
      <c r="B44" s="92"/>
      <c r="D44" s="33"/>
      <c r="E44" s="443" t="s">
        <v>88</v>
      </c>
      <c r="F44" s="449" t="s">
        <v>2675</v>
      </c>
      <c r="G44" s="381"/>
    </row>
    <row r="45" spans="1:9" ht="27">
      <c r="A45" s="201"/>
      <c r="B45" s="92"/>
      <c r="D45" s="33"/>
      <c r="E45" s="443" t="s">
        <v>579</v>
      </c>
      <c r="F45" s="449" t="s">
        <v>2676</v>
      </c>
      <c r="G45" s="381"/>
    </row>
    <row r="46" spans="1:9" ht="27">
      <c r="D46" s="24"/>
      <c r="E46" s="444" t="s">
        <v>580</v>
      </c>
      <c r="F46" s="449" t="s">
        <v>2677</v>
      </c>
      <c r="G46" s="383"/>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49"/>
      <c r="F54" s="1149"/>
      <c r="G54" s="1149"/>
      <c r="H54" s="1149"/>
      <c r="I54" s="1149"/>
    </row>
  </sheetData>
  <sheetProtection algorithmName="SHA-512" hashValue="VTrIKskAyJJrAtFD9olQYOcp7YSiEXhpMAA+bMNNtScz/H5zOmtuffiLS15QRmCslpwZAv+EyoaKM5IkFlJNGQ==" saltValue="ipcngLRfwCakTwjmt7oumw==" spinCount="100000" sheet="1" objects="1" scenarios="1" formatColumns="0" formatRows="0"/>
  <dataConsolidate leftLabels="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17"/>
    <col min="2" max="2" width="65.28515625" style="1117" customWidth="1"/>
    <col min="3" max="3" width="41" style="1117" customWidth="1"/>
    <col min="4" max="16384" width="9.140625" style="1117"/>
  </cols>
  <sheetData>
    <row r="1" spans="1:2">
      <c r="A1" s="1117" t="s">
        <v>330</v>
      </c>
      <c r="B1" s="1117" t="s">
        <v>332</v>
      </c>
    </row>
    <row r="2" spans="1:2">
      <c r="A2" s="1117">
        <v>4190064</v>
      </c>
      <c r="B2" s="1117" t="s">
        <v>2657</v>
      </c>
    </row>
    <row r="3" spans="1:2">
      <c r="A3" s="1117">
        <v>4190065</v>
      </c>
      <c r="B3" s="1117" t="s">
        <v>2658</v>
      </c>
    </row>
    <row r="4" spans="1:2">
      <c r="A4" s="1117">
        <v>4190066</v>
      </c>
      <c r="B4" s="1117" t="s">
        <v>2659</v>
      </c>
    </row>
    <row r="5" spans="1:2">
      <c r="A5" s="1117">
        <v>4190067</v>
      </c>
      <c r="B5" s="1117" t="s">
        <v>2660</v>
      </c>
    </row>
    <row r="6" spans="1:2">
      <c r="A6" s="1117">
        <v>4190068</v>
      </c>
      <c r="B6" s="1117" t="s">
        <v>2661</v>
      </c>
    </row>
    <row r="7" spans="1:2">
      <c r="A7" s="1117">
        <v>4190069</v>
      </c>
      <c r="B7" s="1117" t="s">
        <v>2662</v>
      </c>
    </row>
    <row r="8" spans="1:2">
      <c r="A8" s="1117">
        <v>4190070</v>
      </c>
      <c r="B8" s="1117" t="s">
        <v>2663</v>
      </c>
    </row>
    <row r="9" spans="1:2">
      <c r="A9" s="1117">
        <v>4190071</v>
      </c>
      <c r="B9" s="1117" t="s">
        <v>2664</v>
      </c>
    </row>
    <row r="10" spans="1:2">
      <c r="A10" s="1117">
        <v>4190072</v>
      </c>
      <c r="B10" s="1117" t="s">
        <v>2665</v>
      </c>
    </row>
    <row r="11" spans="1:2">
      <c r="A11" s="1117">
        <v>4190073</v>
      </c>
      <c r="B11" s="1117" t="s">
        <v>2666</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1"/>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576</v>
      </c>
    </row>
    <row r="7" spans="1:2">
      <c r="A7" t="s">
        <v>747</v>
      </c>
      <c r="B7" t="s">
        <v>488</v>
      </c>
    </row>
    <row r="8" spans="1:2">
      <c r="A8" t="s">
        <v>748</v>
      </c>
      <c r="B8" t="s">
        <v>426</v>
      </c>
    </row>
    <row r="9" spans="1:2">
      <c r="A9" t="s">
        <v>508</v>
      </c>
      <c r="B9" t="s">
        <v>427</v>
      </c>
    </row>
    <row r="10" spans="1:2">
      <c r="A10" t="s">
        <v>418</v>
      </c>
      <c r="B10" t="s">
        <v>428</v>
      </c>
    </row>
    <row r="11" spans="1:2">
      <c r="A11" t="s">
        <v>762</v>
      </c>
      <c r="B11" t="s">
        <v>489</v>
      </c>
    </row>
    <row r="12" spans="1:2">
      <c r="A12" t="s">
        <v>763</v>
      </c>
      <c r="B12" t="s">
        <v>429</v>
      </c>
    </row>
    <row r="13" spans="1:2">
      <c r="A13" t="s">
        <v>749</v>
      </c>
      <c r="B13" t="s">
        <v>430</v>
      </c>
    </row>
    <row r="14" spans="1:2">
      <c r="A14" t="s">
        <v>750</v>
      </c>
      <c r="B14" t="s">
        <v>431</v>
      </c>
    </row>
    <row r="15" spans="1:2">
      <c r="A15" t="s">
        <v>751</v>
      </c>
      <c r="B15" t="s">
        <v>335</v>
      </c>
    </row>
    <row r="16" spans="1:2">
      <c r="A16" t="s">
        <v>752</v>
      </c>
      <c r="B16" t="s">
        <v>61</v>
      </c>
    </row>
    <row r="17" spans="1:2">
      <c r="A17" t="s">
        <v>753</v>
      </c>
      <c r="B17" t="s">
        <v>387</v>
      </c>
    </row>
    <row r="18" spans="1:2">
      <c r="A18" t="s">
        <v>754</v>
      </c>
      <c r="B18" t="s">
        <v>440</v>
      </c>
    </row>
    <row r="19" spans="1:2">
      <c r="A19" t="s">
        <v>755</v>
      </c>
      <c r="B19" t="s">
        <v>250</v>
      </c>
    </row>
    <row r="20" spans="1:2">
      <c r="A20" t="s">
        <v>756</v>
      </c>
      <c r="B20" t="s">
        <v>74</v>
      </c>
    </row>
    <row r="21" spans="1:2">
      <c r="A21" t="s">
        <v>757</v>
      </c>
      <c r="B21" t="s">
        <v>63</v>
      </c>
    </row>
    <row r="22" spans="1:2">
      <c r="A22" t="s">
        <v>758</v>
      </c>
      <c r="B22" t="s">
        <v>75</v>
      </c>
    </row>
    <row r="23" spans="1:2">
      <c r="A23" t="s">
        <v>759</v>
      </c>
      <c r="B23" t="s">
        <v>432</v>
      </c>
    </row>
    <row r="24" spans="1:2">
      <c r="A24" t="s">
        <v>760</v>
      </c>
      <c r="B24" t="s">
        <v>73</v>
      </c>
    </row>
    <row r="25" spans="1:2">
      <c r="A25" t="s">
        <v>600</v>
      </c>
      <c r="B25" t="s">
        <v>62</v>
      </c>
    </row>
    <row r="26" spans="1:2">
      <c r="A26" t="s">
        <v>601</v>
      </c>
      <c r="B26" t="s">
        <v>64</v>
      </c>
    </row>
    <row r="27" spans="1:2">
      <c r="A27" t="s">
        <v>510</v>
      </c>
      <c r="B27" t="s">
        <v>385</v>
      </c>
    </row>
    <row r="28" spans="1:2">
      <c r="A28" t="s">
        <v>420</v>
      </c>
      <c r="B28" t="s">
        <v>14</v>
      </c>
    </row>
    <row r="29" spans="1:2">
      <c r="A29" t="s">
        <v>509</v>
      </c>
      <c r="B29" t="s">
        <v>15</v>
      </c>
    </row>
    <row r="30" spans="1:2">
      <c r="A30" t="s">
        <v>419</v>
      </c>
      <c r="B30" t="s">
        <v>577</v>
      </c>
    </row>
    <row r="31" spans="1:2">
      <c r="A31" t="s">
        <v>585</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214"/>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2656</v>
      </c>
      <c r="B1" s="5" t="s">
        <v>2678</v>
      </c>
      <c r="C1" s="5" t="s">
        <v>2679</v>
      </c>
      <c r="D1" s="5" t="s">
        <v>2680</v>
      </c>
      <c r="E1" s="5" t="s">
        <v>2681</v>
      </c>
      <c r="F1" s="5" t="s">
        <v>2682</v>
      </c>
      <c r="G1" s="5" t="s">
        <v>2683</v>
      </c>
      <c r="H1" s="5" t="s">
        <v>2684</v>
      </c>
      <c r="I1" s="5" t="s">
        <v>2685</v>
      </c>
    </row>
    <row r="2" spans="1:10">
      <c r="A2" s="5">
        <v>1</v>
      </c>
      <c r="B2" s="5" t="s">
        <v>2686</v>
      </c>
      <c r="C2" s="5" t="s">
        <v>90</v>
      </c>
      <c r="D2" s="5" t="s">
        <v>2687</v>
      </c>
      <c r="E2" s="5" t="s">
        <v>2688</v>
      </c>
      <c r="F2" s="5" t="s">
        <v>2689</v>
      </c>
      <c r="G2" s="5" t="s">
        <v>2690</v>
      </c>
      <c r="J2" s="5" t="s">
        <v>3393</v>
      </c>
    </row>
    <row r="3" spans="1:10">
      <c r="A3" s="5">
        <v>2</v>
      </c>
      <c r="B3" s="5" t="s">
        <v>2686</v>
      </c>
      <c r="C3" s="5" t="s">
        <v>90</v>
      </c>
      <c r="D3" s="5" t="s">
        <v>2691</v>
      </c>
      <c r="E3" s="5" t="s">
        <v>2692</v>
      </c>
      <c r="F3" s="5" t="s">
        <v>2693</v>
      </c>
      <c r="G3" s="5" t="s">
        <v>2694</v>
      </c>
      <c r="J3" s="5" t="s">
        <v>3393</v>
      </c>
    </row>
    <row r="4" spans="1:10">
      <c r="A4" s="5">
        <v>3</v>
      </c>
      <c r="B4" s="5" t="s">
        <v>2686</v>
      </c>
      <c r="C4" s="5" t="s">
        <v>90</v>
      </c>
      <c r="D4" s="5" t="s">
        <v>2695</v>
      </c>
      <c r="E4" s="5" t="s">
        <v>2696</v>
      </c>
      <c r="F4" s="5" t="s">
        <v>2697</v>
      </c>
      <c r="G4" s="5" t="s">
        <v>2698</v>
      </c>
      <c r="J4" s="5" t="s">
        <v>3393</v>
      </c>
    </row>
    <row r="5" spans="1:10">
      <c r="A5" s="5">
        <v>4</v>
      </c>
      <c r="B5" s="5" t="s">
        <v>2686</v>
      </c>
      <c r="C5" s="5" t="s">
        <v>90</v>
      </c>
      <c r="D5" s="5" t="s">
        <v>2699</v>
      </c>
      <c r="E5" s="5" t="s">
        <v>2700</v>
      </c>
      <c r="F5" s="5" t="s">
        <v>2701</v>
      </c>
      <c r="G5" s="5" t="s">
        <v>2694</v>
      </c>
      <c r="J5" s="5" t="s">
        <v>3393</v>
      </c>
    </row>
    <row r="6" spans="1:10">
      <c r="A6" s="5">
        <v>5</v>
      </c>
      <c r="B6" s="5" t="s">
        <v>2686</v>
      </c>
      <c r="C6" s="5" t="s">
        <v>90</v>
      </c>
      <c r="D6" s="5" t="s">
        <v>2702</v>
      </c>
      <c r="E6" s="5" t="s">
        <v>2703</v>
      </c>
      <c r="F6" s="5" t="s">
        <v>2704</v>
      </c>
      <c r="G6" s="5" t="s">
        <v>2705</v>
      </c>
      <c r="J6" s="5" t="s">
        <v>3393</v>
      </c>
    </row>
    <row r="7" spans="1:10">
      <c r="A7" s="5">
        <v>6</v>
      </c>
      <c r="B7" s="5" t="s">
        <v>2686</v>
      </c>
      <c r="C7" s="5" t="s">
        <v>90</v>
      </c>
      <c r="D7" s="5" t="s">
        <v>2706</v>
      </c>
      <c r="E7" s="5" t="s">
        <v>2707</v>
      </c>
      <c r="F7" s="5" t="s">
        <v>2708</v>
      </c>
      <c r="G7" s="5" t="s">
        <v>2709</v>
      </c>
      <c r="J7" s="5" t="s">
        <v>3393</v>
      </c>
    </row>
    <row r="8" spans="1:10">
      <c r="A8" s="5">
        <v>7</v>
      </c>
      <c r="B8" s="5" t="s">
        <v>2686</v>
      </c>
      <c r="C8" s="5" t="s">
        <v>90</v>
      </c>
      <c r="D8" s="5" t="s">
        <v>2710</v>
      </c>
      <c r="E8" s="5" t="s">
        <v>2711</v>
      </c>
      <c r="F8" s="5" t="s">
        <v>2712</v>
      </c>
      <c r="G8" s="5" t="s">
        <v>2713</v>
      </c>
      <c r="J8" s="5" t="s">
        <v>3393</v>
      </c>
    </row>
    <row r="9" spans="1:10">
      <c r="A9" s="5">
        <v>8</v>
      </c>
      <c r="B9" s="5" t="s">
        <v>2686</v>
      </c>
      <c r="C9" s="5" t="s">
        <v>90</v>
      </c>
      <c r="D9" s="5" t="s">
        <v>2714</v>
      </c>
      <c r="E9" s="5" t="s">
        <v>2715</v>
      </c>
      <c r="F9" s="5" t="s">
        <v>2716</v>
      </c>
      <c r="G9" s="5" t="s">
        <v>2717</v>
      </c>
      <c r="J9" s="5" t="s">
        <v>3393</v>
      </c>
    </row>
    <row r="10" spans="1:10">
      <c r="A10" s="5">
        <v>9</v>
      </c>
      <c r="B10" s="5" t="s">
        <v>2686</v>
      </c>
      <c r="C10" s="5" t="s">
        <v>90</v>
      </c>
      <c r="D10" s="5" t="s">
        <v>2718</v>
      </c>
      <c r="E10" s="5" t="s">
        <v>2719</v>
      </c>
      <c r="F10" s="5" t="s">
        <v>2720</v>
      </c>
      <c r="G10" s="5" t="s">
        <v>2721</v>
      </c>
      <c r="J10" s="5" t="s">
        <v>3393</v>
      </c>
    </row>
    <row r="11" spans="1:10">
      <c r="A11" s="5">
        <v>10</v>
      </c>
      <c r="B11" s="5" t="s">
        <v>2686</v>
      </c>
      <c r="C11" s="5" t="s">
        <v>90</v>
      </c>
      <c r="D11" s="5" t="s">
        <v>2722</v>
      </c>
      <c r="E11" s="5" t="s">
        <v>2723</v>
      </c>
      <c r="F11" s="5" t="s">
        <v>2724</v>
      </c>
      <c r="G11" s="5" t="s">
        <v>2725</v>
      </c>
      <c r="J11" s="5" t="s">
        <v>3393</v>
      </c>
    </row>
    <row r="12" spans="1:10">
      <c r="A12" s="5">
        <v>11</v>
      </c>
      <c r="B12" s="5" t="s">
        <v>2686</v>
      </c>
      <c r="C12" s="5" t="s">
        <v>90</v>
      </c>
      <c r="D12" s="5" t="s">
        <v>2726</v>
      </c>
      <c r="E12" s="5" t="s">
        <v>2723</v>
      </c>
      <c r="F12" s="5" t="s">
        <v>2724</v>
      </c>
      <c r="G12" s="5" t="s">
        <v>2727</v>
      </c>
      <c r="H12" s="5" t="s">
        <v>2728</v>
      </c>
      <c r="J12" s="5" t="s">
        <v>3393</v>
      </c>
    </row>
    <row r="13" spans="1:10">
      <c r="A13" s="5">
        <v>12</v>
      </c>
      <c r="B13" s="5" t="s">
        <v>2686</v>
      </c>
      <c r="C13" s="5" t="s">
        <v>90</v>
      </c>
      <c r="D13" s="5" t="s">
        <v>2729</v>
      </c>
      <c r="E13" s="5" t="s">
        <v>2723</v>
      </c>
      <c r="F13" s="5" t="s">
        <v>2724</v>
      </c>
      <c r="G13" s="5" t="s">
        <v>2730</v>
      </c>
      <c r="J13" s="5" t="s">
        <v>3393</v>
      </c>
    </row>
    <row r="14" spans="1:10">
      <c r="A14" s="5">
        <v>13</v>
      </c>
      <c r="B14" s="5" t="s">
        <v>2686</v>
      </c>
      <c r="C14" s="5" t="s">
        <v>90</v>
      </c>
      <c r="D14" s="5" t="s">
        <v>2731</v>
      </c>
      <c r="E14" s="5" t="s">
        <v>2732</v>
      </c>
      <c r="F14" s="5" t="s">
        <v>2733</v>
      </c>
      <c r="G14" s="5" t="s">
        <v>2734</v>
      </c>
      <c r="J14" s="5" t="s">
        <v>3393</v>
      </c>
    </row>
    <row r="15" spans="1:10">
      <c r="A15" s="5">
        <v>14</v>
      </c>
      <c r="B15" s="5" t="s">
        <v>2686</v>
      </c>
      <c r="C15" s="5" t="s">
        <v>90</v>
      </c>
      <c r="D15" s="5" t="s">
        <v>2735</v>
      </c>
      <c r="E15" s="5" t="s">
        <v>2736</v>
      </c>
      <c r="F15" s="5" t="s">
        <v>2737</v>
      </c>
      <c r="G15" s="5" t="s">
        <v>2738</v>
      </c>
      <c r="J15" s="5" t="s">
        <v>3393</v>
      </c>
    </row>
    <row r="16" spans="1:10">
      <c r="A16" s="5">
        <v>15</v>
      </c>
      <c r="B16" s="5" t="s">
        <v>2686</v>
      </c>
      <c r="C16" s="5" t="s">
        <v>90</v>
      </c>
      <c r="D16" s="5" t="s">
        <v>2739</v>
      </c>
      <c r="E16" s="5" t="s">
        <v>2740</v>
      </c>
      <c r="F16" s="5" t="s">
        <v>2741</v>
      </c>
      <c r="G16" s="5" t="s">
        <v>2742</v>
      </c>
      <c r="J16" s="5" t="s">
        <v>3393</v>
      </c>
    </row>
    <row r="17" spans="1:10">
      <c r="A17" s="5">
        <v>16</v>
      </c>
      <c r="B17" s="5" t="s">
        <v>2686</v>
      </c>
      <c r="C17" s="5" t="s">
        <v>90</v>
      </c>
      <c r="D17" s="5" t="s">
        <v>2743</v>
      </c>
      <c r="E17" s="5" t="s">
        <v>2744</v>
      </c>
      <c r="F17" s="5" t="s">
        <v>2745</v>
      </c>
      <c r="G17" s="5" t="s">
        <v>2742</v>
      </c>
      <c r="J17" s="5" t="s">
        <v>3393</v>
      </c>
    </row>
    <row r="18" spans="1:10">
      <c r="A18" s="5">
        <v>17</v>
      </c>
      <c r="B18" s="5" t="s">
        <v>2686</v>
      </c>
      <c r="C18" s="5" t="s">
        <v>90</v>
      </c>
      <c r="D18" s="5" t="s">
        <v>2746</v>
      </c>
      <c r="E18" s="5" t="s">
        <v>2747</v>
      </c>
      <c r="F18" s="5" t="s">
        <v>2748</v>
      </c>
      <c r="G18" s="5" t="s">
        <v>2749</v>
      </c>
      <c r="J18" s="5" t="s">
        <v>3393</v>
      </c>
    </row>
    <row r="19" spans="1:10">
      <c r="A19" s="5">
        <v>18</v>
      </c>
      <c r="B19" s="5" t="s">
        <v>2686</v>
      </c>
      <c r="C19" s="5" t="s">
        <v>90</v>
      </c>
      <c r="D19" s="5" t="s">
        <v>2750</v>
      </c>
      <c r="E19" s="5" t="s">
        <v>2751</v>
      </c>
      <c r="F19" s="5" t="s">
        <v>2752</v>
      </c>
      <c r="G19" s="5" t="s">
        <v>2753</v>
      </c>
      <c r="J19" s="5" t="s">
        <v>3393</v>
      </c>
    </row>
    <row r="20" spans="1:10">
      <c r="A20" s="5">
        <v>19</v>
      </c>
      <c r="B20" s="5" t="s">
        <v>2686</v>
      </c>
      <c r="C20" s="5" t="s">
        <v>90</v>
      </c>
      <c r="D20" s="5" t="s">
        <v>2754</v>
      </c>
      <c r="E20" s="5" t="s">
        <v>2755</v>
      </c>
      <c r="F20" s="5" t="s">
        <v>2756</v>
      </c>
      <c r="G20" s="5" t="s">
        <v>2757</v>
      </c>
      <c r="J20" s="5" t="s">
        <v>3393</v>
      </c>
    </row>
    <row r="21" spans="1:10">
      <c r="A21" s="5">
        <v>20</v>
      </c>
      <c r="B21" s="5" t="s">
        <v>2686</v>
      </c>
      <c r="C21" s="5" t="s">
        <v>90</v>
      </c>
      <c r="D21" s="5" t="s">
        <v>2758</v>
      </c>
      <c r="E21" s="5" t="s">
        <v>2759</v>
      </c>
      <c r="F21" s="5" t="s">
        <v>2760</v>
      </c>
      <c r="G21" s="5" t="s">
        <v>2761</v>
      </c>
      <c r="J21" s="5" t="s">
        <v>3393</v>
      </c>
    </row>
    <row r="22" spans="1:10">
      <c r="A22" s="5">
        <v>21</v>
      </c>
      <c r="B22" s="5" t="s">
        <v>2686</v>
      </c>
      <c r="C22" s="5" t="s">
        <v>90</v>
      </c>
      <c r="D22" s="5" t="s">
        <v>2762</v>
      </c>
      <c r="E22" s="5" t="s">
        <v>2763</v>
      </c>
      <c r="F22" s="5" t="s">
        <v>2764</v>
      </c>
      <c r="G22" s="5" t="s">
        <v>2765</v>
      </c>
      <c r="J22" s="5" t="s">
        <v>3393</v>
      </c>
    </row>
    <row r="23" spans="1:10">
      <c r="A23" s="5">
        <v>22</v>
      </c>
      <c r="B23" s="5" t="s">
        <v>2686</v>
      </c>
      <c r="C23" s="5" t="s">
        <v>90</v>
      </c>
      <c r="D23" s="5" t="s">
        <v>2766</v>
      </c>
      <c r="E23" s="5" t="s">
        <v>2767</v>
      </c>
      <c r="F23" s="5" t="s">
        <v>2768</v>
      </c>
      <c r="G23" s="5" t="s">
        <v>2769</v>
      </c>
      <c r="J23" s="5" t="s">
        <v>3393</v>
      </c>
    </row>
    <row r="24" spans="1:10">
      <c r="A24" s="5">
        <v>23</v>
      </c>
      <c r="B24" s="5" t="s">
        <v>2686</v>
      </c>
      <c r="C24" s="5" t="s">
        <v>90</v>
      </c>
      <c r="D24" s="5" t="s">
        <v>2770</v>
      </c>
      <c r="E24" s="5" t="s">
        <v>2771</v>
      </c>
      <c r="F24" s="5" t="s">
        <v>2772</v>
      </c>
      <c r="G24" s="5" t="s">
        <v>2773</v>
      </c>
      <c r="J24" s="5" t="s">
        <v>3393</v>
      </c>
    </row>
    <row r="25" spans="1:10">
      <c r="A25" s="5">
        <v>24</v>
      </c>
      <c r="B25" s="5" t="s">
        <v>2686</v>
      </c>
      <c r="C25" s="5" t="s">
        <v>90</v>
      </c>
      <c r="D25" s="5" t="s">
        <v>2774</v>
      </c>
      <c r="E25" s="5" t="s">
        <v>2775</v>
      </c>
      <c r="F25" s="5" t="s">
        <v>2776</v>
      </c>
      <c r="G25" s="5" t="s">
        <v>2734</v>
      </c>
      <c r="J25" s="5" t="s">
        <v>3393</v>
      </c>
    </row>
    <row r="26" spans="1:10">
      <c r="A26" s="5">
        <v>25</v>
      </c>
      <c r="B26" s="5" t="s">
        <v>2686</v>
      </c>
      <c r="C26" s="5" t="s">
        <v>90</v>
      </c>
      <c r="D26" s="5" t="s">
        <v>2777</v>
      </c>
      <c r="E26" s="5" t="s">
        <v>2778</v>
      </c>
      <c r="F26" s="5" t="s">
        <v>2779</v>
      </c>
      <c r="G26" s="5" t="s">
        <v>2757</v>
      </c>
      <c r="J26" s="5" t="s">
        <v>3393</v>
      </c>
    </row>
    <row r="27" spans="1:10">
      <c r="A27" s="5">
        <v>26</v>
      </c>
      <c r="B27" s="5" t="s">
        <v>2686</v>
      </c>
      <c r="C27" s="5" t="s">
        <v>90</v>
      </c>
      <c r="D27" s="5" t="s">
        <v>2780</v>
      </c>
      <c r="E27" s="5" t="s">
        <v>2781</v>
      </c>
      <c r="F27" s="5" t="s">
        <v>2782</v>
      </c>
      <c r="G27" s="5" t="s">
        <v>2783</v>
      </c>
      <c r="J27" s="5" t="s">
        <v>3393</v>
      </c>
    </row>
    <row r="28" spans="1:10">
      <c r="A28" s="5">
        <v>27</v>
      </c>
      <c r="B28" s="5" t="s">
        <v>2686</v>
      </c>
      <c r="C28" s="5" t="s">
        <v>90</v>
      </c>
      <c r="D28" s="5" t="s">
        <v>2784</v>
      </c>
      <c r="E28" s="5" t="s">
        <v>2785</v>
      </c>
      <c r="F28" s="5" t="s">
        <v>2786</v>
      </c>
      <c r="G28" s="5" t="s">
        <v>2773</v>
      </c>
      <c r="J28" s="5" t="s">
        <v>3393</v>
      </c>
    </row>
    <row r="29" spans="1:10">
      <c r="A29" s="5">
        <v>28</v>
      </c>
      <c r="B29" s="5" t="s">
        <v>2686</v>
      </c>
      <c r="C29" s="5" t="s">
        <v>90</v>
      </c>
      <c r="D29" s="5" t="s">
        <v>2787</v>
      </c>
      <c r="E29" s="5" t="s">
        <v>2788</v>
      </c>
      <c r="F29" s="5" t="s">
        <v>2789</v>
      </c>
      <c r="G29" s="5" t="s">
        <v>2761</v>
      </c>
      <c r="J29" s="5" t="s">
        <v>3393</v>
      </c>
    </row>
    <row r="30" spans="1:10">
      <c r="A30" s="5">
        <v>29</v>
      </c>
      <c r="B30" s="5" t="s">
        <v>2686</v>
      </c>
      <c r="C30" s="5" t="s">
        <v>90</v>
      </c>
      <c r="D30" s="5" t="s">
        <v>2790</v>
      </c>
      <c r="E30" s="5" t="s">
        <v>2791</v>
      </c>
      <c r="F30" s="5" t="s">
        <v>2792</v>
      </c>
      <c r="G30" s="5" t="s">
        <v>2793</v>
      </c>
      <c r="J30" s="5" t="s">
        <v>3393</v>
      </c>
    </row>
    <row r="31" spans="1:10">
      <c r="A31" s="5">
        <v>30</v>
      </c>
      <c r="B31" s="5" t="s">
        <v>2686</v>
      </c>
      <c r="C31" s="5" t="s">
        <v>90</v>
      </c>
      <c r="D31" s="5" t="s">
        <v>2794</v>
      </c>
      <c r="E31" s="5" t="s">
        <v>2795</v>
      </c>
      <c r="F31" s="5" t="s">
        <v>2796</v>
      </c>
      <c r="G31" s="5" t="s">
        <v>2797</v>
      </c>
      <c r="J31" s="5" t="s">
        <v>3393</v>
      </c>
    </row>
    <row r="32" spans="1:10">
      <c r="A32" s="5">
        <v>31</v>
      </c>
      <c r="B32" s="5" t="s">
        <v>2686</v>
      </c>
      <c r="C32" s="5" t="s">
        <v>90</v>
      </c>
      <c r="D32" s="5" t="s">
        <v>2798</v>
      </c>
      <c r="E32" s="5" t="s">
        <v>2799</v>
      </c>
      <c r="F32" s="5" t="s">
        <v>2800</v>
      </c>
      <c r="G32" s="5" t="s">
        <v>2734</v>
      </c>
      <c r="J32" s="5" t="s">
        <v>3393</v>
      </c>
    </row>
    <row r="33" spans="1:10">
      <c r="A33" s="5">
        <v>32</v>
      </c>
      <c r="B33" s="5" t="s">
        <v>2686</v>
      </c>
      <c r="C33" s="5" t="s">
        <v>90</v>
      </c>
      <c r="D33" s="5" t="s">
        <v>2801</v>
      </c>
      <c r="E33" s="5" t="s">
        <v>2802</v>
      </c>
      <c r="F33" s="5" t="s">
        <v>2803</v>
      </c>
      <c r="G33" s="5" t="s">
        <v>2742</v>
      </c>
      <c r="J33" s="5" t="s">
        <v>3393</v>
      </c>
    </row>
    <row r="34" spans="1:10">
      <c r="A34" s="5">
        <v>33</v>
      </c>
      <c r="B34" s="5" t="s">
        <v>2686</v>
      </c>
      <c r="C34" s="5" t="s">
        <v>90</v>
      </c>
      <c r="D34" s="5" t="s">
        <v>2804</v>
      </c>
      <c r="E34" s="5" t="s">
        <v>2805</v>
      </c>
      <c r="F34" s="5" t="s">
        <v>2806</v>
      </c>
      <c r="G34" s="5" t="s">
        <v>2761</v>
      </c>
      <c r="H34" s="5" t="s">
        <v>2807</v>
      </c>
      <c r="J34" s="5" t="s">
        <v>3393</v>
      </c>
    </row>
    <row r="35" spans="1:10">
      <c r="A35" s="5">
        <v>34</v>
      </c>
      <c r="B35" s="5" t="s">
        <v>2686</v>
      </c>
      <c r="C35" s="5" t="s">
        <v>90</v>
      </c>
      <c r="D35" s="5" t="s">
        <v>2808</v>
      </c>
      <c r="E35" s="5" t="s">
        <v>2809</v>
      </c>
      <c r="F35" s="5" t="s">
        <v>2810</v>
      </c>
      <c r="G35" s="5" t="s">
        <v>2773</v>
      </c>
      <c r="J35" s="5" t="s">
        <v>3393</v>
      </c>
    </row>
    <row r="36" spans="1:10">
      <c r="A36" s="5">
        <v>35</v>
      </c>
      <c r="B36" s="5" t="s">
        <v>2686</v>
      </c>
      <c r="C36" s="5" t="s">
        <v>90</v>
      </c>
      <c r="D36" s="5" t="s">
        <v>2811</v>
      </c>
      <c r="E36" s="5" t="s">
        <v>2812</v>
      </c>
      <c r="F36" s="5" t="s">
        <v>2813</v>
      </c>
      <c r="G36" s="5" t="s">
        <v>2773</v>
      </c>
      <c r="J36" s="5" t="s">
        <v>3393</v>
      </c>
    </row>
    <row r="37" spans="1:10">
      <c r="A37" s="5">
        <v>36</v>
      </c>
      <c r="B37" s="5" t="s">
        <v>2686</v>
      </c>
      <c r="C37" s="5" t="s">
        <v>90</v>
      </c>
      <c r="D37" s="5" t="s">
        <v>2814</v>
      </c>
      <c r="E37" s="5" t="s">
        <v>2815</v>
      </c>
      <c r="F37" s="5" t="s">
        <v>2816</v>
      </c>
      <c r="G37" s="5" t="s">
        <v>2817</v>
      </c>
      <c r="J37" s="5" t="s">
        <v>3393</v>
      </c>
    </row>
    <row r="38" spans="1:10">
      <c r="A38" s="5">
        <v>37</v>
      </c>
      <c r="B38" s="5" t="s">
        <v>2686</v>
      </c>
      <c r="C38" s="5" t="s">
        <v>90</v>
      </c>
      <c r="D38" s="5" t="s">
        <v>2818</v>
      </c>
      <c r="E38" s="5" t="s">
        <v>2819</v>
      </c>
      <c r="F38" s="5" t="s">
        <v>2820</v>
      </c>
      <c r="G38" s="5" t="s">
        <v>2797</v>
      </c>
      <c r="J38" s="5" t="s">
        <v>3393</v>
      </c>
    </row>
    <row r="39" spans="1:10">
      <c r="A39" s="5">
        <v>38</v>
      </c>
      <c r="B39" s="5" t="s">
        <v>2686</v>
      </c>
      <c r="C39" s="5" t="s">
        <v>90</v>
      </c>
      <c r="D39" s="5" t="s">
        <v>2821</v>
      </c>
      <c r="E39" s="5" t="s">
        <v>2822</v>
      </c>
      <c r="F39" s="5" t="s">
        <v>2823</v>
      </c>
      <c r="G39" s="5" t="s">
        <v>2824</v>
      </c>
      <c r="J39" s="5" t="s">
        <v>3393</v>
      </c>
    </row>
    <row r="40" spans="1:10">
      <c r="A40" s="5">
        <v>39</v>
      </c>
      <c r="B40" s="5" t="s">
        <v>2686</v>
      </c>
      <c r="C40" s="5" t="s">
        <v>90</v>
      </c>
      <c r="D40" s="5" t="s">
        <v>2825</v>
      </c>
      <c r="E40" s="5" t="s">
        <v>2826</v>
      </c>
      <c r="F40" s="5" t="s">
        <v>2827</v>
      </c>
      <c r="G40" s="5" t="s">
        <v>2828</v>
      </c>
      <c r="J40" s="5" t="s">
        <v>3393</v>
      </c>
    </row>
    <row r="41" spans="1:10">
      <c r="A41" s="5">
        <v>40</v>
      </c>
      <c r="B41" s="5" t="s">
        <v>2686</v>
      </c>
      <c r="C41" s="5" t="s">
        <v>90</v>
      </c>
      <c r="D41" s="5" t="s">
        <v>2829</v>
      </c>
      <c r="E41" s="5" t="s">
        <v>2830</v>
      </c>
      <c r="F41" s="5" t="s">
        <v>2831</v>
      </c>
      <c r="G41" s="5" t="s">
        <v>2690</v>
      </c>
      <c r="H41" s="5" t="s">
        <v>2832</v>
      </c>
      <c r="J41" s="5" t="s">
        <v>3393</v>
      </c>
    </row>
    <row r="42" spans="1:10">
      <c r="A42" s="5">
        <v>41</v>
      </c>
      <c r="B42" s="5" t="s">
        <v>2686</v>
      </c>
      <c r="C42" s="5" t="s">
        <v>90</v>
      </c>
      <c r="D42" s="5" t="s">
        <v>2833</v>
      </c>
      <c r="E42" s="5" t="s">
        <v>2834</v>
      </c>
      <c r="F42" s="5" t="s">
        <v>2835</v>
      </c>
      <c r="G42" s="5" t="s">
        <v>2765</v>
      </c>
      <c r="J42" s="5" t="s">
        <v>3393</v>
      </c>
    </row>
    <row r="43" spans="1:10">
      <c r="A43" s="5">
        <v>42</v>
      </c>
      <c r="B43" s="5" t="s">
        <v>2686</v>
      </c>
      <c r="C43" s="5" t="s">
        <v>90</v>
      </c>
      <c r="D43" s="5" t="s">
        <v>2836</v>
      </c>
      <c r="E43" s="5" t="s">
        <v>2837</v>
      </c>
      <c r="F43" s="5" t="s">
        <v>2838</v>
      </c>
      <c r="G43" s="5" t="s">
        <v>2690</v>
      </c>
      <c r="J43" s="5" t="s">
        <v>3393</v>
      </c>
    </row>
    <row r="44" spans="1:10">
      <c r="A44" s="5">
        <v>43</v>
      </c>
      <c r="B44" s="5" t="s">
        <v>2686</v>
      </c>
      <c r="C44" s="5" t="s">
        <v>90</v>
      </c>
      <c r="D44" s="5" t="s">
        <v>2839</v>
      </c>
      <c r="E44" s="5" t="s">
        <v>2840</v>
      </c>
      <c r="F44" s="5" t="s">
        <v>2841</v>
      </c>
      <c r="G44" s="5" t="s">
        <v>2742</v>
      </c>
      <c r="J44" s="5" t="s">
        <v>3393</v>
      </c>
    </row>
    <row r="45" spans="1:10">
      <c r="A45" s="5">
        <v>44</v>
      </c>
      <c r="B45" s="5" t="s">
        <v>2686</v>
      </c>
      <c r="C45" s="5" t="s">
        <v>90</v>
      </c>
      <c r="D45" s="5" t="s">
        <v>2843</v>
      </c>
      <c r="E45" s="5" t="s">
        <v>2844</v>
      </c>
      <c r="F45" s="5" t="s">
        <v>2845</v>
      </c>
      <c r="G45" s="5" t="s">
        <v>2846</v>
      </c>
      <c r="J45" s="5" t="s">
        <v>3393</v>
      </c>
    </row>
    <row r="46" spans="1:10">
      <c r="A46" s="5">
        <v>45</v>
      </c>
      <c r="B46" s="5" t="s">
        <v>2686</v>
      </c>
      <c r="C46" s="5" t="s">
        <v>90</v>
      </c>
      <c r="D46" s="5" t="s">
        <v>2847</v>
      </c>
      <c r="E46" s="5" t="s">
        <v>2848</v>
      </c>
      <c r="F46" s="5" t="s">
        <v>2838</v>
      </c>
      <c r="G46" s="5" t="s">
        <v>2849</v>
      </c>
      <c r="J46" s="5" t="s">
        <v>3393</v>
      </c>
    </row>
    <row r="47" spans="1:10">
      <c r="A47" s="5">
        <v>46</v>
      </c>
      <c r="B47" s="5" t="s">
        <v>2686</v>
      </c>
      <c r="C47" s="5" t="s">
        <v>90</v>
      </c>
      <c r="D47" s="5" t="s">
        <v>2850</v>
      </c>
      <c r="E47" s="5" t="s">
        <v>2851</v>
      </c>
      <c r="F47" s="5" t="s">
        <v>2852</v>
      </c>
      <c r="G47" s="5" t="s">
        <v>2853</v>
      </c>
      <c r="J47" s="5" t="s">
        <v>3393</v>
      </c>
    </row>
    <row r="48" spans="1:10">
      <c r="A48" s="5">
        <v>47</v>
      </c>
      <c r="B48" s="5" t="s">
        <v>2686</v>
      </c>
      <c r="C48" s="5" t="s">
        <v>90</v>
      </c>
      <c r="D48" s="5" t="s">
        <v>2855</v>
      </c>
      <c r="E48" s="5" t="s">
        <v>2856</v>
      </c>
      <c r="F48" s="5" t="s">
        <v>2857</v>
      </c>
      <c r="G48" s="5" t="s">
        <v>2757</v>
      </c>
      <c r="J48" s="5" t="s">
        <v>3393</v>
      </c>
    </row>
    <row r="49" spans="1:10">
      <c r="A49" s="5">
        <v>48</v>
      </c>
      <c r="B49" s="5" t="s">
        <v>2686</v>
      </c>
      <c r="C49" s="5" t="s">
        <v>90</v>
      </c>
      <c r="D49" s="5" t="s">
        <v>2858</v>
      </c>
      <c r="E49" s="5" t="s">
        <v>2859</v>
      </c>
      <c r="F49" s="5" t="s">
        <v>2860</v>
      </c>
      <c r="G49" s="5" t="s">
        <v>2773</v>
      </c>
      <c r="J49" s="5" t="s">
        <v>3393</v>
      </c>
    </row>
    <row r="50" spans="1:10">
      <c r="A50" s="5">
        <v>49</v>
      </c>
      <c r="B50" s="5" t="s">
        <v>2686</v>
      </c>
      <c r="C50" s="5" t="s">
        <v>90</v>
      </c>
      <c r="D50" s="5" t="s">
        <v>2863</v>
      </c>
      <c r="E50" s="5" t="s">
        <v>2864</v>
      </c>
      <c r="F50" s="5" t="s">
        <v>2865</v>
      </c>
      <c r="G50" s="5" t="s">
        <v>2690</v>
      </c>
      <c r="J50" s="5" t="s">
        <v>3393</v>
      </c>
    </row>
    <row r="51" spans="1:10">
      <c r="A51" s="5">
        <v>50</v>
      </c>
      <c r="B51" s="5" t="s">
        <v>2686</v>
      </c>
      <c r="C51" s="5" t="s">
        <v>90</v>
      </c>
      <c r="D51" s="5" t="s">
        <v>2866</v>
      </c>
      <c r="E51" s="5" t="s">
        <v>2867</v>
      </c>
      <c r="F51" s="5" t="s">
        <v>2868</v>
      </c>
      <c r="G51" s="5" t="s">
        <v>2869</v>
      </c>
      <c r="J51" s="5" t="s">
        <v>3393</v>
      </c>
    </row>
    <row r="52" spans="1:10">
      <c r="A52" s="5">
        <v>51</v>
      </c>
      <c r="B52" s="5" t="s">
        <v>2686</v>
      </c>
      <c r="C52" s="5" t="s">
        <v>90</v>
      </c>
      <c r="D52" s="5" t="s">
        <v>2870</v>
      </c>
      <c r="E52" s="5" t="s">
        <v>2871</v>
      </c>
      <c r="F52" s="5" t="s">
        <v>2831</v>
      </c>
      <c r="G52" s="5" t="s">
        <v>2872</v>
      </c>
      <c r="J52" s="5" t="s">
        <v>3393</v>
      </c>
    </row>
    <row r="53" spans="1:10">
      <c r="A53" s="5">
        <v>52</v>
      </c>
      <c r="B53" s="5" t="s">
        <v>2686</v>
      </c>
      <c r="C53" s="5" t="s">
        <v>90</v>
      </c>
      <c r="D53" s="5" t="s">
        <v>2873</v>
      </c>
      <c r="E53" s="5" t="s">
        <v>2874</v>
      </c>
      <c r="F53" s="5" t="s">
        <v>2875</v>
      </c>
      <c r="G53" s="5" t="s">
        <v>2854</v>
      </c>
      <c r="J53" s="5" t="s">
        <v>3393</v>
      </c>
    </row>
    <row r="54" spans="1:10">
      <c r="A54" s="5">
        <v>53</v>
      </c>
      <c r="B54" s="5" t="s">
        <v>2686</v>
      </c>
      <c r="C54" s="5" t="s">
        <v>90</v>
      </c>
      <c r="D54" s="5" t="s">
        <v>2877</v>
      </c>
      <c r="E54" s="5" t="s">
        <v>2878</v>
      </c>
      <c r="F54" s="5" t="s">
        <v>2879</v>
      </c>
      <c r="G54" s="5" t="s">
        <v>2880</v>
      </c>
      <c r="J54" s="5" t="s">
        <v>3393</v>
      </c>
    </row>
    <row r="55" spans="1:10">
      <c r="A55" s="5">
        <v>54</v>
      </c>
      <c r="B55" s="5" t="s">
        <v>2686</v>
      </c>
      <c r="C55" s="5" t="s">
        <v>90</v>
      </c>
      <c r="D55" s="5" t="s">
        <v>2881</v>
      </c>
      <c r="E55" s="5" t="s">
        <v>2882</v>
      </c>
      <c r="F55" s="5" t="s">
        <v>2883</v>
      </c>
      <c r="G55" s="5" t="s">
        <v>2884</v>
      </c>
      <c r="J55" s="5" t="s">
        <v>3393</v>
      </c>
    </row>
    <row r="56" spans="1:10">
      <c r="A56" s="5">
        <v>55</v>
      </c>
      <c r="B56" s="5" t="s">
        <v>2686</v>
      </c>
      <c r="C56" s="5" t="s">
        <v>90</v>
      </c>
      <c r="D56" s="5" t="s">
        <v>2886</v>
      </c>
      <c r="E56" s="5" t="s">
        <v>2887</v>
      </c>
      <c r="F56" s="5" t="s">
        <v>2888</v>
      </c>
      <c r="G56" s="5" t="s">
        <v>2889</v>
      </c>
      <c r="J56" s="5" t="s">
        <v>3393</v>
      </c>
    </row>
    <row r="57" spans="1:10">
      <c r="A57" s="5">
        <v>56</v>
      </c>
      <c r="B57" s="5" t="s">
        <v>2686</v>
      </c>
      <c r="C57" s="5" t="s">
        <v>90</v>
      </c>
      <c r="D57" s="5" t="s">
        <v>2890</v>
      </c>
      <c r="E57" s="5" t="s">
        <v>2891</v>
      </c>
      <c r="F57" s="5" t="s">
        <v>2892</v>
      </c>
      <c r="G57" s="5" t="s">
        <v>2690</v>
      </c>
      <c r="J57" s="5" t="s">
        <v>3393</v>
      </c>
    </row>
    <row r="58" spans="1:10">
      <c r="A58" s="5">
        <v>57</v>
      </c>
      <c r="B58" s="5" t="s">
        <v>2686</v>
      </c>
      <c r="C58" s="5" t="s">
        <v>90</v>
      </c>
      <c r="D58" s="5" t="s">
        <v>2893</v>
      </c>
      <c r="E58" s="5" t="s">
        <v>2894</v>
      </c>
      <c r="F58" s="5" t="s">
        <v>2831</v>
      </c>
      <c r="G58" s="5" t="s">
        <v>2895</v>
      </c>
      <c r="J58" s="5" t="s">
        <v>3393</v>
      </c>
    </row>
    <row r="59" spans="1:10">
      <c r="A59" s="5">
        <v>58</v>
      </c>
      <c r="B59" s="5" t="s">
        <v>2686</v>
      </c>
      <c r="C59" s="5" t="s">
        <v>90</v>
      </c>
      <c r="D59" s="5" t="s">
        <v>2896</v>
      </c>
      <c r="E59" s="5" t="s">
        <v>2897</v>
      </c>
      <c r="F59" s="5" t="s">
        <v>2831</v>
      </c>
      <c r="G59" s="5" t="s">
        <v>2898</v>
      </c>
      <c r="J59" s="5" t="s">
        <v>3393</v>
      </c>
    </row>
    <row r="60" spans="1:10">
      <c r="A60" s="5">
        <v>59</v>
      </c>
      <c r="B60" s="5" t="s">
        <v>2686</v>
      </c>
      <c r="C60" s="5" t="s">
        <v>90</v>
      </c>
      <c r="D60" s="5" t="s">
        <v>2899</v>
      </c>
      <c r="E60" s="5" t="s">
        <v>2900</v>
      </c>
      <c r="F60" s="5" t="s">
        <v>2827</v>
      </c>
      <c r="G60" s="5" t="s">
        <v>2901</v>
      </c>
      <c r="J60" s="5" t="s">
        <v>3393</v>
      </c>
    </row>
    <row r="61" spans="1:10">
      <c r="A61" s="5">
        <v>60</v>
      </c>
      <c r="B61" s="5" t="s">
        <v>2686</v>
      </c>
      <c r="C61" s="5" t="s">
        <v>90</v>
      </c>
      <c r="D61" s="5" t="s">
        <v>2902</v>
      </c>
      <c r="E61" s="5" t="s">
        <v>2903</v>
      </c>
      <c r="F61" s="5" t="s">
        <v>2838</v>
      </c>
      <c r="G61" s="5" t="s">
        <v>2904</v>
      </c>
      <c r="J61" s="5" t="s">
        <v>3393</v>
      </c>
    </row>
    <row r="62" spans="1:10">
      <c r="A62" s="5">
        <v>61</v>
      </c>
      <c r="B62" s="5" t="s">
        <v>2686</v>
      </c>
      <c r="C62" s="5" t="s">
        <v>90</v>
      </c>
      <c r="D62" s="5" t="s">
        <v>2905</v>
      </c>
      <c r="E62" s="5" t="s">
        <v>2906</v>
      </c>
      <c r="F62" s="5" t="s">
        <v>2868</v>
      </c>
      <c r="G62" s="5" t="s">
        <v>2907</v>
      </c>
      <c r="J62" s="5" t="s">
        <v>3393</v>
      </c>
    </row>
    <row r="63" spans="1:10">
      <c r="A63" s="5">
        <v>62</v>
      </c>
      <c r="B63" s="5" t="s">
        <v>2686</v>
      </c>
      <c r="C63" s="5" t="s">
        <v>90</v>
      </c>
      <c r="D63" s="5" t="s">
        <v>2908</v>
      </c>
      <c r="E63" s="5" t="s">
        <v>2909</v>
      </c>
      <c r="F63" s="5" t="s">
        <v>2910</v>
      </c>
      <c r="G63" s="5" t="s">
        <v>2862</v>
      </c>
      <c r="J63" s="5" t="s">
        <v>3393</v>
      </c>
    </row>
    <row r="64" spans="1:10">
      <c r="A64" s="5">
        <v>63</v>
      </c>
      <c r="B64" s="5" t="s">
        <v>2686</v>
      </c>
      <c r="C64" s="5" t="s">
        <v>90</v>
      </c>
      <c r="D64" s="5" t="s">
        <v>2911</v>
      </c>
      <c r="E64" s="5" t="s">
        <v>2912</v>
      </c>
      <c r="F64" s="5" t="s">
        <v>2913</v>
      </c>
      <c r="G64" s="5" t="s">
        <v>2914</v>
      </c>
      <c r="J64" s="5" t="s">
        <v>3393</v>
      </c>
    </row>
    <row r="65" spans="1:10">
      <c r="A65" s="5">
        <v>64</v>
      </c>
      <c r="B65" s="5" t="s">
        <v>2686</v>
      </c>
      <c r="C65" s="5" t="s">
        <v>90</v>
      </c>
      <c r="D65" s="5" t="s">
        <v>2915</v>
      </c>
      <c r="E65" s="5" t="s">
        <v>2916</v>
      </c>
      <c r="F65" s="5" t="s">
        <v>2917</v>
      </c>
      <c r="G65" s="5" t="s">
        <v>2918</v>
      </c>
      <c r="J65" s="5" t="s">
        <v>3393</v>
      </c>
    </row>
    <row r="66" spans="1:10">
      <c r="A66" s="5">
        <v>65</v>
      </c>
      <c r="B66" s="5" t="s">
        <v>2686</v>
      </c>
      <c r="C66" s="5" t="s">
        <v>90</v>
      </c>
      <c r="D66" s="5" t="s">
        <v>2919</v>
      </c>
      <c r="E66" s="5" t="s">
        <v>2920</v>
      </c>
      <c r="F66" s="5" t="s">
        <v>2921</v>
      </c>
      <c r="G66" s="5" t="s">
        <v>2709</v>
      </c>
      <c r="H66" s="5" t="s">
        <v>2922</v>
      </c>
      <c r="J66" s="5" t="s">
        <v>3393</v>
      </c>
    </row>
    <row r="67" spans="1:10">
      <c r="A67" s="5">
        <v>66</v>
      </c>
      <c r="B67" s="5" t="s">
        <v>2686</v>
      </c>
      <c r="C67" s="5" t="s">
        <v>90</v>
      </c>
      <c r="D67" s="5" t="s">
        <v>2923</v>
      </c>
      <c r="E67" s="5" t="s">
        <v>2924</v>
      </c>
      <c r="F67" s="5" t="s">
        <v>2925</v>
      </c>
      <c r="G67" s="5" t="s">
        <v>2926</v>
      </c>
      <c r="J67" s="5" t="s">
        <v>3393</v>
      </c>
    </row>
    <row r="68" spans="1:10">
      <c r="A68" s="5">
        <v>67</v>
      </c>
      <c r="B68" s="5" t="s">
        <v>2686</v>
      </c>
      <c r="C68" s="5" t="s">
        <v>90</v>
      </c>
      <c r="D68" s="5" t="s">
        <v>2927</v>
      </c>
      <c r="E68" s="5" t="s">
        <v>2928</v>
      </c>
      <c r="F68" s="5" t="s">
        <v>2929</v>
      </c>
      <c r="G68" s="5" t="s">
        <v>2773</v>
      </c>
      <c r="J68" s="5" t="s">
        <v>3393</v>
      </c>
    </row>
    <row r="69" spans="1:10">
      <c r="A69" s="5">
        <v>68</v>
      </c>
      <c r="B69" s="5" t="s">
        <v>2686</v>
      </c>
      <c r="C69" s="5" t="s">
        <v>90</v>
      </c>
      <c r="D69" s="5" t="s">
        <v>2930</v>
      </c>
      <c r="E69" s="5" t="s">
        <v>2931</v>
      </c>
      <c r="F69" s="5" t="s">
        <v>2932</v>
      </c>
      <c r="G69" s="5" t="s">
        <v>2933</v>
      </c>
      <c r="J69" s="5" t="s">
        <v>3393</v>
      </c>
    </row>
    <row r="70" spans="1:10">
      <c r="A70" s="5">
        <v>69</v>
      </c>
      <c r="B70" s="5" t="s">
        <v>2686</v>
      </c>
      <c r="C70" s="5" t="s">
        <v>90</v>
      </c>
      <c r="D70" s="5" t="s">
        <v>2934</v>
      </c>
      <c r="E70" s="5" t="s">
        <v>2935</v>
      </c>
      <c r="F70" s="5" t="s">
        <v>2936</v>
      </c>
      <c r="G70" s="5" t="s">
        <v>2937</v>
      </c>
      <c r="J70" s="5" t="s">
        <v>3393</v>
      </c>
    </row>
    <row r="71" spans="1:10">
      <c r="A71" s="5">
        <v>70</v>
      </c>
      <c r="B71" s="5" t="s">
        <v>2686</v>
      </c>
      <c r="C71" s="5" t="s">
        <v>90</v>
      </c>
      <c r="D71" s="5" t="s">
        <v>2938</v>
      </c>
      <c r="E71" s="5" t="s">
        <v>2939</v>
      </c>
      <c r="F71" s="5" t="s">
        <v>2940</v>
      </c>
      <c r="G71" s="5" t="s">
        <v>2862</v>
      </c>
      <c r="J71" s="5" t="s">
        <v>3393</v>
      </c>
    </row>
    <row r="72" spans="1:10">
      <c r="A72" s="5">
        <v>71</v>
      </c>
      <c r="B72" s="5" t="s">
        <v>2686</v>
      </c>
      <c r="C72" s="5" t="s">
        <v>90</v>
      </c>
      <c r="D72" s="5" t="s">
        <v>2941</v>
      </c>
      <c r="E72" s="5" t="s">
        <v>2942</v>
      </c>
      <c r="F72" s="5" t="s">
        <v>2943</v>
      </c>
      <c r="G72" s="5" t="s">
        <v>2944</v>
      </c>
      <c r="J72" s="5" t="s">
        <v>3393</v>
      </c>
    </row>
    <row r="73" spans="1:10">
      <c r="A73" s="5">
        <v>72</v>
      </c>
      <c r="B73" s="5" t="s">
        <v>2686</v>
      </c>
      <c r="C73" s="5" t="s">
        <v>90</v>
      </c>
      <c r="D73" s="5" t="s">
        <v>2945</v>
      </c>
      <c r="E73" s="5" t="s">
        <v>2946</v>
      </c>
      <c r="F73" s="5" t="s">
        <v>2947</v>
      </c>
      <c r="G73" s="5" t="s">
        <v>2948</v>
      </c>
      <c r="J73" s="5" t="s">
        <v>3393</v>
      </c>
    </row>
    <row r="74" spans="1:10">
      <c r="A74" s="5">
        <v>73</v>
      </c>
      <c r="B74" s="5" t="s">
        <v>2686</v>
      </c>
      <c r="C74" s="5" t="s">
        <v>90</v>
      </c>
      <c r="D74" s="5" t="s">
        <v>2950</v>
      </c>
      <c r="E74" s="5" t="s">
        <v>2951</v>
      </c>
      <c r="F74" s="5" t="s">
        <v>2952</v>
      </c>
      <c r="G74" s="5" t="s">
        <v>2694</v>
      </c>
      <c r="J74" s="5" t="s">
        <v>3393</v>
      </c>
    </row>
    <row r="75" spans="1:10">
      <c r="A75" s="5">
        <v>74</v>
      </c>
      <c r="B75" s="5" t="s">
        <v>2686</v>
      </c>
      <c r="C75" s="5" t="s">
        <v>90</v>
      </c>
      <c r="D75" s="5" t="s">
        <v>2953</v>
      </c>
      <c r="E75" s="5" t="s">
        <v>2954</v>
      </c>
      <c r="F75" s="5" t="s">
        <v>2955</v>
      </c>
      <c r="G75" s="5" t="s">
        <v>2698</v>
      </c>
      <c r="J75" s="5" t="s">
        <v>3393</v>
      </c>
    </row>
    <row r="76" spans="1:10">
      <c r="A76" s="5">
        <v>75</v>
      </c>
      <c r="B76" s="5" t="s">
        <v>2686</v>
      </c>
      <c r="C76" s="5" t="s">
        <v>90</v>
      </c>
      <c r="D76" s="5" t="s">
        <v>2956</v>
      </c>
      <c r="E76" s="5" t="s">
        <v>2957</v>
      </c>
      <c r="F76" s="5" t="s">
        <v>2958</v>
      </c>
      <c r="G76" s="5" t="s">
        <v>2876</v>
      </c>
      <c r="J76" s="5" t="s">
        <v>3393</v>
      </c>
    </row>
    <row r="77" spans="1:10">
      <c r="A77" s="5">
        <v>76</v>
      </c>
      <c r="B77" s="5" t="s">
        <v>2686</v>
      </c>
      <c r="C77" s="5" t="s">
        <v>90</v>
      </c>
      <c r="D77" s="5" t="s">
        <v>2959</v>
      </c>
      <c r="E77" s="5" t="s">
        <v>2960</v>
      </c>
      <c r="F77" s="5" t="s">
        <v>2961</v>
      </c>
      <c r="G77" s="5" t="s">
        <v>2949</v>
      </c>
      <c r="J77" s="5" t="s">
        <v>3393</v>
      </c>
    </row>
    <row r="78" spans="1:10">
      <c r="A78" s="5">
        <v>77</v>
      </c>
      <c r="B78" s="5" t="s">
        <v>2686</v>
      </c>
      <c r="C78" s="5" t="s">
        <v>90</v>
      </c>
      <c r="D78" s="5" t="s">
        <v>2963</v>
      </c>
      <c r="E78" s="5" t="s">
        <v>2964</v>
      </c>
      <c r="F78" s="5" t="s">
        <v>2965</v>
      </c>
      <c r="G78" s="5" t="s">
        <v>2966</v>
      </c>
      <c r="J78" s="5" t="s">
        <v>3393</v>
      </c>
    </row>
    <row r="79" spans="1:10">
      <c r="A79" s="5">
        <v>78</v>
      </c>
      <c r="B79" s="5" t="s">
        <v>2686</v>
      </c>
      <c r="C79" s="5" t="s">
        <v>90</v>
      </c>
      <c r="D79" s="5" t="s">
        <v>2967</v>
      </c>
      <c r="E79" s="5" t="s">
        <v>2968</v>
      </c>
      <c r="F79" s="5" t="s">
        <v>2831</v>
      </c>
      <c r="G79" s="5" t="s">
        <v>2969</v>
      </c>
      <c r="J79" s="5" t="s">
        <v>3393</v>
      </c>
    </row>
    <row r="80" spans="1:10">
      <c r="A80" s="5">
        <v>79</v>
      </c>
      <c r="B80" s="5" t="s">
        <v>2686</v>
      </c>
      <c r="C80" s="5" t="s">
        <v>90</v>
      </c>
      <c r="D80" s="5" t="s">
        <v>2970</v>
      </c>
      <c r="E80" s="5" t="s">
        <v>2971</v>
      </c>
      <c r="F80" s="5" t="s">
        <v>2827</v>
      </c>
      <c r="G80" s="5" t="s">
        <v>2972</v>
      </c>
      <c r="J80" s="5" t="s">
        <v>3393</v>
      </c>
    </row>
    <row r="81" spans="1:10">
      <c r="A81" s="5">
        <v>80</v>
      </c>
      <c r="B81" s="5" t="s">
        <v>2686</v>
      </c>
      <c r="C81" s="5" t="s">
        <v>90</v>
      </c>
      <c r="D81" s="5" t="s">
        <v>2973</v>
      </c>
      <c r="E81" s="5" t="s">
        <v>2974</v>
      </c>
      <c r="F81" s="5" t="s">
        <v>2975</v>
      </c>
      <c r="G81" s="5" t="s">
        <v>2734</v>
      </c>
      <c r="J81" s="5" t="s">
        <v>3393</v>
      </c>
    </row>
    <row r="82" spans="1:10">
      <c r="A82" s="5">
        <v>81</v>
      </c>
      <c r="B82" s="5" t="s">
        <v>2686</v>
      </c>
      <c r="C82" s="5" t="s">
        <v>90</v>
      </c>
      <c r="D82" s="5" t="s">
        <v>2976</v>
      </c>
      <c r="E82" s="5" t="s">
        <v>2977</v>
      </c>
      <c r="F82" s="5" t="s">
        <v>2978</v>
      </c>
      <c r="G82" s="5" t="s">
        <v>2854</v>
      </c>
      <c r="J82" s="5" t="s">
        <v>3393</v>
      </c>
    </row>
    <row r="83" spans="1:10">
      <c r="A83" s="5">
        <v>82</v>
      </c>
      <c r="B83" s="5" t="s">
        <v>2686</v>
      </c>
      <c r="C83" s="5" t="s">
        <v>90</v>
      </c>
      <c r="D83" s="5" t="s">
        <v>2981</v>
      </c>
      <c r="E83" s="5" t="s">
        <v>2982</v>
      </c>
      <c r="F83" s="5" t="s">
        <v>2983</v>
      </c>
      <c r="G83" s="5" t="s">
        <v>2761</v>
      </c>
      <c r="J83" s="5" t="s">
        <v>3393</v>
      </c>
    </row>
    <row r="84" spans="1:10">
      <c r="A84" s="5">
        <v>83</v>
      </c>
      <c r="B84" s="5" t="s">
        <v>2686</v>
      </c>
      <c r="C84" s="5" t="s">
        <v>90</v>
      </c>
      <c r="D84" s="5" t="s">
        <v>2985</v>
      </c>
      <c r="E84" s="5" t="s">
        <v>2986</v>
      </c>
      <c r="F84" s="5" t="s">
        <v>2987</v>
      </c>
      <c r="G84" s="5" t="s">
        <v>2773</v>
      </c>
      <c r="J84" s="5" t="s">
        <v>3393</v>
      </c>
    </row>
    <row r="85" spans="1:10">
      <c r="A85" s="5">
        <v>84</v>
      </c>
      <c r="B85" s="5" t="s">
        <v>2686</v>
      </c>
      <c r="C85" s="5" t="s">
        <v>90</v>
      </c>
      <c r="D85" s="5" t="s">
        <v>2988</v>
      </c>
      <c r="E85" s="5" t="s">
        <v>2989</v>
      </c>
      <c r="F85" s="5" t="s">
        <v>2990</v>
      </c>
      <c r="G85" s="5" t="s">
        <v>2761</v>
      </c>
      <c r="J85" s="5" t="s">
        <v>3393</v>
      </c>
    </row>
    <row r="86" spans="1:10">
      <c r="A86" s="5">
        <v>85</v>
      </c>
      <c r="B86" s="5" t="s">
        <v>2686</v>
      </c>
      <c r="C86" s="5" t="s">
        <v>90</v>
      </c>
      <c r="D86" s="5" t="s">
        <v>2993</v>
      </c>
      <c r="E86" s="5" t="s">
        <v>2991</v>
      </c>
      <c r="F86" s="5" t="s">
        <v>2992</v>
      </c>
      <c r="G86" s="5" t="s">
        <v>2690</v>
      </c>
      <c r="J86" s="5" t="s">
        <v>3393</v>
      </c>
    </row>
    <row r="87" spans="1:10">
      <c r="A87" s="5">
        <v>86</v>
      </c>
      <c r="B87" s="5" t="s">
        <v>2686</v>
      </c>
      <c r="C87" s="5" t="s">
        <v>90</v>
      </c>
      <c r="D87" s="5" t="s">
        <v>2994</v>
      </c>
      <c r="E87" s="5" t="s">
        <v>2995</v>
      </c>
      <c r="F87" s="5" t="s">
        <v>2996</v>
      </c>
      <c r="G87" s="5" t="s">
        <v>2884</v>
      </c>
      <c r="J87" s="5" t="s">
        <v>3393</v>
      </c>
    </row>
    <row r="88" spans="1:10">
      <c r="A88" s="5">
        <v>87</v>
      </c>
      <c r="B88" s="5" t="s">
        <v>2686</v>
      </c>
      <c r="C88" s="5" t="s">
        <v>90</v>
      </c>
      <c r="D88" s="5" t="s">
        <v>2997</v>
      </c>
      <c r="E88" s="5" t="s">
        <v>2998</v>
      </c>
      <c r="F88" s="5" t="s">
        <v>2999</v>
      </c>
      <c r="G88" s="5" t="s">
        <v>2713</v>
      </c>
      <c r="J88" s="5" t="s">
        <v>3393</v>
      </c>
    </row>
    <row r="89" spans="1:10">
      <c r="A89" s="5">
        <v>88</v>
      </c>
      <c r="B89" s="5" t="s">
        <v>2686</v>
      </c>
      <c r="C89" s="5" t="s">
        <v>90</v>
      </c>
      <c r="D89" s="5" t="s">
        <v>3000</v>
      </c>
      <c r="E89" s="5" t="s">
        <v>3001</v>
      </c>
      <c r="F89" s="5" t="s">
        <v>3002</v>
      </c>
      <c r="G89" s="5" t="s">
        <v>2937</v>
      </c>
      <c r="J89" s="5" t="s">
        <v>3393</v>
      </c>
    </row>
    <row r="90" spans="1:10">
      <c r="A90" s="5">
        <v>89</v>
      </c>
      <c r="B90" s="5" t="s">
        <v>2686</v>
      </c>
      <c r="C90" s="5" t="s">
        <v>90</v>
      </c>
      <c r="D90" s="5" t="s">
        <v>3004</v>
      </c>
      <c r="E90" s="5" t="s">
        <v>3005</v>
      </c>
      <c r="F90" s="5" t="s">
        <v>3006</v>
      </c>
      <c r="G90" s="5" t="s">
        <v>2884</v>
      </c>
      <c r="J90" s="5" t="s">
        <v>3393</v>
      </c>
    </row>
    <row r="91" spans="1:10">
      <c r="A91" s="5">
        <v>90</v>
      </c>
      <c r="B91" s="5" t="s">
        <v>2686</v>
      </c>
      <c r="C91" s="5" t="s">
        <v>90</v>
      </c>
      <c r="D91" s="5" t="s">
        <v>3007</v>
      </c>
      <c r="E91" s="5" t="s">
        <v>3008</v>
      </c>
      <c r="F91" s="5" t="s">
        <v>3009</v>
      </c>
      <c r="G91" s="5" t="s">
        <v>3010</v>
      </c>
      <c r="J91" s="5" t="s">
        <v>3393</v>
      </c>
    </row>
    <row r="92" spans="1:10">
      <c r="A92" s="5">
        <v>91</v>
      </c>
      <c r="B92" s="5" t="s">
        <v>2686</v>
      </c>
      <c r="C92" s="5" t="s">
        <v>90</v>
      </c>
      <c r="D92" s="5" t="s">
        <v>3011</v>
      </c>
      <c r="E92" s="5" t="s">
        <v>3012</v>
      </c>
      <c r="F92" s="5" t="s">
        <v>3013</v>
      </c>
      <c r="G92" s="5" t="s">
        <v>2690</v>
      </c>
      <c r="J92" s="5" t="s">
        <v>3393</v>
      </c>
    </row>
    <row r="93" spans="1:10">
      <c r="A93" s="5">
        <v>92</v>
      </c>
      <c r="B93" s="5" t="s">
        <v>2686</v>
      </c>
      <c r="C93" s="5" t="s">
        <v>90</v>
      </c>
      <c r="D93" s="5" t="s">
        <v>3014</v>
      </c>
      <c r="E93" s="5" t="s">
        <v>3015</v>
      </c>
      <c r="F93" s="5" t="s">
        <v>3016</v>
      </c>
      <c r="G93" s="5" t="s">
        <v>3017</v>
      </c>
      <c r="J93" s="5" t="s">
        <v>3393</v>
      </c>
    </row>
    <row r="94" spans="1:10">
      <c r="A94" s="5">
        <v>93</v>
      </c>
      <c r="B94" s="5" t="s">
        <v>2686</v>
      </c>
      <c r="C94" s="5" t="s">
        <v>90</v>
      </c>
      <c r="D94" s="5" t="s">
        <v>3019</v>
      </c>
      <c r="E94" s="5" t="s">
        <v>3020</v>
      </c>
      <c r="F94" s="5" t="s">
        <v>3021</v>
      </c>
      <c r="G94" s="5" t="s">
        <v>2690</v>
      </c>
      <c r="J94" s="5" t="s">
        <v>3393</v>
      </c>
    </row>
    <row r="95" spans="1:10">
      <c r="A95" s="5">
        <v>94</v>
      </c>
      <c r="B95" s="5" t="s">
        <v>2686</v>
      </c>
      <c r="C95" s="5" t="s">
        <v>90</v>
      </c>
      <c r="D95" s="5" t="s">
        <v>3022</v>
      </c>
      <c r="E95" s="5" t="s">
        <v>3023</v>
      </c>
      <c r="F95" s="5" t="s">
        <v>3024</v>
      </c>
      <c r="G95" s="5" t="s">
        <v>2761</v>
      </c>
      <c r="H95" s="5" t="s">
        <v>3025</v>
      </c>
      <c r="J95" s="5" t="s">
        <v>3393</v>
      </c>
    </row>
    <row r="96" spans="1:10">
      <c r="A96" s="5">
        <v>95</v>
      </c>
      <c r="B96" s="5" t="s">
        <v>2686</v>
      </c>
      <c r="C96" s="5" t="s">
        <v>90</v>
      </c>
      <c r="D96" s="5" t="s">
        <v>3026</v>
      </c>
      <c r="E96" s="5" t="s">
        <v>3027</v>
      </c>
      <c r="F96" s="5" t="s">
        <v>3028</v>
      </c>
      <c r="G96" s="5" t="s">
        <v>3029</v>
      </c>
      <c r="J96" s="5" t="s">
        <v>3393</v>
      </c>
    </row>
    <row r="97" spans="1:10">
      <c r="A97" s="5">
        <v>96</v>
      </c>
      <c r="B97" s="5" t="s">
        <v>2686</v>
      </c>
      <c r="C97" s="5" t="s">
        <v>90</v>
      </c>
      <c r="D97" s="5" t="s">
        <v>3030</v>
      </c>
      <c r="E97" s="5" t="s">
        <v>3031</v>
      </c>
      <c r="F97" s="5" t="s">
        <v>3032</v>
      </c>
      <c r="G97" s="5" t="s">
        <v>2761</v>
      </c>
      <c r="J97" s="5" t="s">
        <v>3393</v>
      </c>
    </row>
    <row r="98" spans="1:10">
      <c r="A98" s="5">
        <v>97</v>
      </c>
      <c r="B98" s="5" t="s">
        <v>2686</v>
      </c>
      <c r="C98" s="5" t="s">
        <v>90</v>
      </c>
      <c r="D98" s="5" t="s">
        <v>3033</v>
      </c>
      <c r="E98" s="5" t="s">
        <v>3034</v>
      </c>
      <c r="F98" s="5" t="s">
        <v>3035</v>
      </c>
      <c r="G98" s="5" t="s">
        <v>2842</v>
      </c>
      <c r="J98" s="5" t="s">
        <v>3393</v>
      </c>
    </row>
    <row r="99" spans="1:10">
      <c r="A99" s="5">
        <v>98</v>
      </c>
      <c r="B99" s="5" t="s">
        <v>2686</v>
      </c>
      <c r="C99" s="5" t="s">
        <v>90</v>
      </c>
      <c r="D99" s="5" t="s">
        <v>3036</v>
      </c>
      <c r="E99" s="5" t="s">
        <v>3037</v>
      </c>
      <c r="F99" s="5" t="s">
        <v>3038</v>
      </c>
      <c r="G99" s="5" t="s">
        <v>2817</v>
      </c>
      <c r="J99" s="5" t="s">
        <v>3393</v>
      </c>
    </row>
    <row r="100" spans="1:10">
      <c r="A100" s="5">
        <v>99</v>
      </c>
      <c r="B100" s="5" t="s">
        <v>2686</v>
      </c>
      <c r="C100" s="5" t="s">
        <v>90</v>
      </c>
      <c r="D100" s="5" t="s">
        <v>3040</v>
      </c>
      <c r="E100" s="5" t="s">
        <v>3041</v>
      </c>
      <c r="F100" s="5" t="s">
        <v>3042</v>
      </c>
      <c r="G100" s="5" t="s">
        <v>2734</v>
      </c>
      <c r="J100" s="5" t="s">
        <v>3393</v>
      </c>
    </row>
    <row r="101" spans="1:10">
      <c r="A101" s="5">
        <v>100</v>
      </c>
      <c r="B101" s="5" t="s">
        <v>2686</v>
      </c>
      <c r="C101" s="5" t="s">
        <v>90</v>
      </c>
      <c r="D101" s="5" t="s">
        <v>3043</v>
      </c>
      <c r="E101" s="5" t="s">
        <v>3044</v>
      </c>
      <c r="F101" s="5" t="s">
        <v>3045</v>
      </c>
      <c r="G101" s="5" t="s">
        <v>2694</v>
      </c>
      <c r="J101" s="5" t="s">
        <v>3393</v>
      </c>
    </row>
    <row r="102" spans="1:10">
      <c r="A102" s="5">
        <v>101</v>
      </c>
      <c r="B102" s="5" t="s">
        <v>2686</v>
      </c>
      <c r="C102" s="5" t="s">
        <v>90</v>
      </c>
      <c r="D102" s="5" t="s">
        <v>3046</v>
      </c>
      <c r="E102" s="5" t="s">
        <v>3047</v>
      </c>
      <c r="F102" s="5" t="s">
        <v>3048</v>
      </c>
      <c r="G102" s="5" t="s">
        <v>2717</v>
      </c>
      <c r="J102" s="5" t="s">
        <v>3393</v>
      </c>
    </row>
    <row r="103" spans="1:10">
      <c r="A103" s="5">
        <v>102</v>
      </c>
      <c r="B103" s="5" t="s">
        <v>2686</v>
      </c>
      <c r="C103" s="5" t="s">
        <v>90</v>
      </c>
      <c r="D103" s="5" t="s">
        <v>3049</v>
      </c>
      <c r="E103" s="5" t="s">
        <v>3050</v>
      </c>
      <c r="F103" s="5" t="s">
        <v>3051</v>
      </c>
      <c r="G103" s="5" t="s">
        <v>3052</v>
      </c>
      <c r="J103" s="5" t="s">
        <v>3393</v>
      </c>
    </row>
    <row r="104" spans="1:10">
      <c r="A104" s="5">
        <v>103</v>
      </c>
      <c r="B104" s="5" t="s">
        <v>2686</v>
      </c>
      <c r="C104" s="5" t="s">
        <v>90</v>
      </c>
      <c r="D104" s="5" t="s">
        <v>3053</v>
      </c>
      <c r="E104" s="5" t="s">
        <v>3054</v>
      </c>
      <c r="F104" s="5" t="s">
        <v>3055</v>
      </c>
      <c r="G104" s="5" t="s">
        <v>2979</v>
      </c>
      <c r="J104" s="5" t="s">
        <v>3393</v>
      </c>
    </row>
    <row r="105" spans="1:10">
      <c r="A105" s="5">
        <v>104</v>
      </c>
      <c r="B105" s="5" t="s">
        <v>2686</v>
      </c>
      <c r="C105" s="5" t="s">
        <v>90</v>
      </c>
      <c r="D105" s="5" t="s">
        <v>3056</v>
      </c>
      <c r="E105" s="5" t="s">
        <v>3057</v>
      </c>
      <c r="F105" s="5" t="s">
        <v>3058</v>
      </c>
      <c r="G105" s="5" t="s">
        <v>2690</v>
      </c>
      <c r="H105" s="5" t="s">
        <v>3059</v>
      </c>
      <c r="J105" s="5" t="s">
        <v>3393</v>
      </c>
    </row>
    <row r="106" spans="1:10">
      <c r="A106" s="5">
        <v>105</v>
      </c>
      <c r="B106" s="5" t="s">
        <v>2686</v>
      </c>
      <c r="C106" s="5" t="s">
        <v>90</v>
      </c>
      <c r="D106" s="5" t="s">
        <v>3060</v>
      </c>
      <c r="E106" s="5" t="s">
        <v>3061</v>
      </c>
      <c r="F106" s="5" t="s">
        <v>3062</v>
      </c>
      <c r="G106" s="5" t="s">
        <v>2757</v>
      </c>
      <c r="J106" s="5" t="s">
        <v>3393</v>
      </c>
    </row>
    <row r="107" spans="1:10">
      <c r="A107" s="5">
        <v>106</v>
      </c>
      <c r="B107" s="5" t="s">
        <v>2686</v>
      </c>
      <c r="C107" s="5" t="s">
        <v>90</v>
      </c>
      <c r="D107" s="5" t="s">
        <v>3063</v>
      </c>
      <c r="E107" s="5" t="s">
        <v>3064</v>
      </c>
      <c r="F107" s="5" t="s">
        <v>3065</v>
      </c>
      <c r="G107" s="5" t="s">
        <v>2694</v>
      </c>
      <c r="J107" s="5" t="s">
        <v>3393</v>
      </c>
    </row>
    <row r="108" spans="1:10">
      <c r="A108" s="5">
        <v>107</v>
      </c>
      <c r="B108" s="5" t="s">
        <v>2686</v>
      </c>
      <c r="C108" s="5" t="s">
        <v>90</v>
      </c>
      <c r="D108" s="5" t="s">
        <v>3066</v>
      </c>
      <c r="E108" s="5" t="s">
        <v>3067</v>
      </c>
      <c r="F108" s="5" t="s">
        <v>3068</v>
      </c>
      <c r="G108" s="5" t="s">
        <v>2742</v>
      </c>
      <c r="H108" s="5" t="s">
        <v>3069</v>
      </c>
      <c r="J108" s="5" t="s">
        <v>3393</v>
      </c>
    </row>
    <row r="109" spans="1:10">
      <c r="A109" s="5">
        <v>108</v>
      </c>
      <c r="B109" s="5" t="s">
        <v>2686</v>
      </c>
      <c r="C109" s="5" t="s">
        <v>90</v>
      </c>
      <c r="D109" s="5" t="s">
        <v>3070</v>
      </c>
      <c r="E109" s="5" t="s">
        <v>3071</v>
      </c>
      <c r="F109" s="5" t="s">
        <v>3072</v>
      </c>
      <c r="G109" s="5" t="s">
        <v>2765</v>
      </c>
      <c r="J109" s="5" t="s">
        <v>3393</v>
      </c>
    </row>
    <row r="110" spans="1:10">
      <c r="A110" s="5">
        <v>109</v>
      </c>
      <c r="B110" s="5" t="s">
        <v>2686</v>
      </c>
      <c r="C110" s="5" t="s">
        <v>90</v>
      </c>
      <c r="D110" s="5" t="s">
        <v>3073</v>
      </c>
      <c r="E110" s="5" t="s">
        <v>3074</v>
      </c>
      <c r="F110" s="5" t="s">
        <v>3075</v>
      </c>
      <c r="G110" s="5" t="s">
        <v>2765</v>
      </c>
      <c r="J110" s="5" t="s">
        <v>3393</v>
      </c>
    </row>
    <row r="111" spans="1:10">
      <c r="A111" s="5">
        <v>110</v>
      </c>
      <c r="B111" s="5" t="s">
        <v>2686</v>
      </c>
      <c r="C111" s="5" t="s">
        <v>90</v>
      </c>
      <c r="D111" s="5" t="s">
        <v>3076</v>
      </c>
      <c r="E111" s="5" t="s">
        <v>3077</v>
      </c>
      <c r="F111" s="5" t="s">
        <v>3078</v>
      </c>
      <c r="G111" s="5" t="s">
        <v>2944</v>
      </c>
      <c r="J111" s="5" t="s">
        <v>3393</v>
      </c>
    </row>
    <row r="112" spans="1:10">
      <c r="A112" s="5">
        <v>111</v>
      </c>
      <c r="B112" s="5" t="s">
        <v>2686</v>
      </c>
      <c r="C112" s="5" t="s">
        <v>90</v>
      </c>
      <c r="D112" s="5" t="s">
        <v>3079</v>
      </c>
      <c r="E112" s="5" t="s">
        <v>3080</v>
      </c>
      <c r="F112" s="5" t="s">
        <v>3081</v>
      </c>
      <c r="G112" s="5" t="s">
        <v>3039</v>
      </c>
      <c r="J112" s="5" t="s">
        <v>3393</v>
      </c>
    </row>
    <row r="113" spans="1:10">
      <c r="A113" s="5">
        <v>112</v>
      </c>
      <c r="B113" s="5" t="s">
        <v>2686</v>
      </c>
      <c r="C113" s="5" t="s">
        <v>90</v>
      </c>
      <c r="D113" s="5" t="s">
        <v>3082</v>
      </c>
      <c r="E113" s="5" t="s">
        <v>3080</v>
      </c>
      <c r="F113" s="5" t="s">
        <v>3083</v>
      </c>
      <c r="G113" s="5" t="s">
        <v>3052</v>
      </c>
      <c r="J113" s="5" t="s">
        <v>3393</v>
      </c>
    </row>
    <row r="114" spans="1:10">
      <c r="A114" s="5">
        <v>113</v>
      </c>
      <c r="B114" s="5" t="s">
        <v>2686</v>
      </c>
      <c r="C114" s="5" t="s">
        <v>90</v>
      </c>
      <c r="D114" s="5" t="s">
        <v>3084</v>
      </c>
      <c r="E114" s="5" t="s">
        <v>3085</v>
      </c>
      <c r="F114" s="5" t="s">
        <v>3086</v>
      </c>
      <c r="G114" s="5" t="s">
        <v>2979</v>
      </c>
      <c r="J114" s="5" t="s">
        <v>3393</v>
      </c>
    </row>
    <row r="115" spans="1:10">
      <c r="A115" s="5">
        <v>114</v>
      </c>
      <c r="B115" s="5" t="s">
        <v>2686</v>
      </c>
      <c r="C115" s="5" t="s">
        <v>90</v>
      </c>
      <c r="D115" s="5" t="s">
        <v>3087</v>
      </c>
      <c r="E115" s="5" t="s">
        <v>3088</v>
      </c>
      <c r="F115" s="5" t="s">
        <v>3089</v>
      </c>
      <c r="G115" s="5" t="s">
        <v>2761</v>
      </c>
      <c r="J115" s="5" t="s">
        <v>3393</v>
      </c>
    </row>
    <row r="116" spans="1:10">
      <c r="A116" s="5">
        <v>115</v>
      </c>
      <c r="B116" s="5" t="s">
        <v>2686</v>
      </c>
      <c r="C116" s="5" t="s">
        <v>90</v>
      </c>
      <c r="D116" s="5" t="s">
        <v>3090</v>
      </c>
      <c r="E116" s="5" t="s">
        <v>3091</v>
      </c>
      <c r="F116" s="5" t="s">
        <v>3092</v>
      </c>
      <c r="G116" s="5" t="s">
        <v>2761</v>
      </c>
      <c r="J116" s="5" t="s">
        <v>3393</v>
      </c>
    </row>
    <row r="117" spans="1:10">
      <c r="A117" s="5">
        <v>116</v>
      </c>
      <c r="B117" s="5" t="s">
        <v>2686</v>
      </c>
      <c r="C117" s="5" t="s">
        <v>90</v>
      </c>
      <c r="D117" s="5" t="s">
        <v>3093</v>
      </c>
      <c r="E117" s="5" t="s">
        <v>3094</v>
      </c>
      <c r="F117" s="5" t="s">
        <v>3095</v>
      </c>
      <c r="G117" s="5" t="s">
        <v>2773</v>
      </c>
      <c r="J117" s="5" t="s">
        <v>3393</v>
      </c>
    </row>
    <row r="118" spans="1:10">
      <c r="A118" s="5">
        <v>117</v>
      </c>
      <c r="B118" s="5" t="s">
        <v>2686</v>
      </c>
      <c r="C118" s="5" t="s">
        <v>90</v>
      </c>
      <c r="D118" s="5" t="s">
        <v>3096</v>
      </c>
      <c r="E118" s="5" t="s">
        <v>3097</v>
      </c>
      <c r="F118" s="5" t="s">
        <v>3098</v>
      </c>
      <c r="G118" s="5" t="s">
        <v>2753</v>
      </c>
      <c r="H118" s="5" t="s">
        <v>3099</v>
      </c>
      <c r="J118" s="5" t="s">
        <v>3393</v>
      </c>
    </row>
    <row r="119" spans="1:10">
      <c r="A119" s="5">
        <v>118</v>
      </c>
      <c r="B119" s="5" t="s">
        <v>2686</v>
      </c>
      <c r="C119" s="5" t="s">
        <v>90</v>
      </c>
      <c r="D119" s="5" t="s">
        <v>3100</v>
      </c>
      <c r="E119" s="5" t="s">
        <v>3101</v>
      </c>
      <c r="F119" s="5" t="s">
        <v>3102</v>
      </c>
      <c r="G119" s="5" t="s">
        <v>2690</v>
      </c>
      <c r="J119" s="5" t="s">
        <v>3393</v>
      </c>
    </row>
    <row r="120" spans="1:10">
      <c r="A120" s="5">
        <v>119</v>
      </c>
      <c r="B120" s="5" t="s">
        <v>2686</v>
      </c>
      <c r="C120" s="5" t="s">
        <v>90</v>
      </c>
      <c r="D120" s="5" t="s">
        <v>3103</v>
      </c>
      <c r="E120" s="5" t="s">
        <v>3104</v>
      </c>
      <c r="F120" s="5" t="s">
        <v>3105</v>
      </c>
      <c r="G120" s="5" t="s">
        <v>2773</v>
      </c>
      <c r="J120" s="5" t="s">
        <v>3393</v>
      </c>
    </row>
    <row r="121" spans="1:10">
      <c r="A121" s="5">
        <v>120</v>
      </c>
      <c r="B121" s="5" t="s">
        <v>2686</v>
      </c>
      <c r="C121" s="5" t="s">
        <v>90</v>
      </c>
      <c r="D121" s="5" t="s">
        <v>3106</v>
      </c>
      <c r="E121" s="5" t="s">
        <v>3107</v>
      </c>
      <c r="F121" s="5" t="s">
        <v>3108</v>
      </c>
      <c r="G121" s="5" t="s">
        <v>2885</v>
      </c>
      <c r="H121" s="5" t="s">
        <v>3109</v>
      </c>
      <c r="J121" s="5" t="s">
        <v>3393</v>
      </c>
    </row>
    <row r="122" spans="1:10">
      <c r="A122" s="5">
        <v>121</v>
      </c>
      <c r="B122" s="5" t="s">
        <v>2686</v>
      </c>
      <c r="C122" s="5" t="s">
        <v>90</v>
      </c>
      <c r="D122" s="5" t="s">
        <v>3110</v>
      </c>
      <c r="E122" s="5" t="s">
        <v>3111</v>
      </c>
      <c r="F122" s="5" t="s">
        <v>3112</v>
      </c>
      <c r="G122" s="5" t="s">
        <v>2690</v>
      </c>
      <c r="J122" s="5" t="s">
        <v>3393</v>
      </c>
    </row>
    <row r="123" spans="1:10">
      <c r="A123" s="5">
        <v>122</v>
      </c>
      <c r="B123" s="5" t="s">
        <v>2686</v>
      </c>
      <c r="C123" s="5" t="s">
        <v>90</v>
      </c>
      <c r="D123" s="5" t="s">
        <v>3113</v>
      </c>
      <c r="E123" s="5" t="s">
        <v>3114</v>
      </c>
      <c r="F123" s="5" t="s">
        <v>3115</v>
      </c>
      <c r="G123" s="5" t="s">
        <v>2962</v>
      </c>
      <c r="J123" s="5" t="s">
        <v>3393</v>
      </c>
    </row>
    <row r="124" spans="1:10">
      <c r="A124" s="5">
        <v>123</v>
      </c>
      <c r="B124" s="5" t="s">
        <v>2686</v>
      </c>
      <c r="C124" s="5" t="s">
        <v>90</v>
      </c>
      <c r="D124" s="5" t="s">
        <v>3116</v>
      </c>
      <c r="E124" s="5" t="s">
        <v>3117</v>
      </c>
      <c r="F124" s="5" t="s">
        <v>3118</v>
      </c>
      <c r="G124" s="5" t="s">
        <v>2962</v>
      </c>
      <c r="J124" s="5" t="s">
        <v>3393</v>
      </c>
    </row>
    <row r="125" spans="1:10">
      <c r="A125" s="5">
        <v>124</v>
      </c>
      <c r="B125" s="5" t="s">
        <v>2686</v>
      </c>
      <c r="C125" s="5" t="s">
        <v>90</v>
      </c>
      <c r="D125" s="5" t="s">
        <v>3119</v>
      </c>
      <c r="E125" s="5" t="s">
        <v>3120</v>
      </c>
      <c r="F125" s="5" t="s">
        <v>3121</v>
      </c>
      <c r="G125" s="5" t="s">
        <v>2948</v>
      </c>
      <c r="J125" s="5" t="s">
        <v>3393</v>
      </c>
    </row>
    <row r="126" spans="1:10">
      <c r="A126" s="5">
        <v>125</v>
      </c>
      <c r="B126" s="5" t="s">
        <v>2686</v>
      </c>
      <c r="C126" s="5" t="s">
        <v>90</v>
      </c>
      <c r="D126" s="5" t="s">
        <v>3123</v>
      </c>
      <c r="E126" s="5" t="s">
        <v>3124</v>
      </c>
      <c r="F126" s="5" t="s">
        <v>3125</v>
      </c>
      <c r="G126" s="5" t="s">
        <v>2757</v>
      </c>
      <c r="J126" s="5" t="s">
        <v>3393</v>
      </c>
    </row>
    <row r="127" spans="1:10">
      <c r="A127" s="5">
        <v>126</v>
      </c>
      <c r="B127" s="5" t="s">
        <v>2686</v>
      </c>
      <c r="C127" s="5" t="s">
        <v>90</v>
      </c>
      <c r="D127" s="5" t="s">
        <v>3126</v>
      </c>
      <c r="E127" s="5" t="s">
        <v>3127</v>
      </c>
      <c r="F127" s="5" t="s">
        <v>3128</v>
      </c>
      <c r="G127" s="5" t="s">
        <v>2914</v>
      </c>
      <c r="J127" s="5" t="s">
        <v>3393</v>
      </c>
    </row>
    <row r="128" spans="1:10">
      <c r="A128" s="5">
        <v>127</v>
      </c>
      <c r="B128" s="5" t="s">
        <v>2686</v>
      </c>
      <c r="C128" s="5" t="s">
        <v>90</v>
      </c>
      <c r="D128" s="5" t="s">
        <v>3129</v>
      </c>
      <c r="E128" s="5" t="s">
        <v>3130</v>
      </c>
      <c r="F128" s="5" t="s">
        <v>3131</v>
      </c>
      <c r="G128" s="5" t="s">
        <v>2966</v>
      </c>
      <c r="H128" s="5" t="s">
        <v>3132</v>
      </c>
      <c r="J128" s="5" t="s">
        <v>3393</v>
      </c>
    </row>
    <row r="129" spans="1:10">
      <c r="A129" s="5">
        <v>128</v>
      </c>
      <c r="B129" s="5" t="s">
        <v>2686</v>
      </c>
      <c r="C129" s="5" t="s">
        <v>90</v>
      </c>
      <c r="D129" s="5" t="s">
        <v>3133</v>
      </c>
      <c r="E129" s="5" t="s">
        <v>3134</v>
      </c>
      <c r="F129" s="5" t="s">
        <v>3135</v>
      </c>
      <c r="G129" s="5" t="s">
        <v>2761</v>
      </c>
      <c r="J129" s="5" t="s">
        <v>3393</v>
      </c>
    </row>
    <row r="130" spans="1:10">
      <c r="A130" s="5">
        <v>129</v>
      </c>
      <c r="B130" s="5" t="s">
        <v>2686</v>
      </c>
      <c r="C130" s="5" t="s">
        <v>90</v>
      </c>
      <c r="D130" s="5" t="s">
        <v>3136</v>
      </c>
      <c r="E130" s="5" t="s">
        <v>3137</v>
      </c>
      <c r="F130" s="5" t="s">
        <v>3138</v>
      </c>
      <c r="G130" s="5" t="s">
        <v>2979</v>
      </c>
      <c r="J130" s="5" t="s">
        <v>3393</v>
      </c>
    </row>
    <row r="131" spans="1:10">
      <c r="A131" s="5">
        <v>130</v>
      </c>
      <c r="B131" s="5" t="s">
        <v>2686</v>
      </c>
      <c r="C131" s="5" t="s">
        <v>90</v>
      </c>
      <c r="D131" s="5" t="s">
        <v>3139</v>
      </c>
      <c r="E131" s="5" t="s">
        <v>3140</v>
      </c>
      <c r="F131" s="5" t="s">
        <v>3141</v>
      </c>
      <c r="G131" s="5" t="s">
        <v>2757</v>
      </c>
      <c r="J131" s="5" t="s">
        <v>3393</v>
      </c>
    </row>
    <row r="132" spans="1:10">
      <c r="A132" s="5">
        <v>131</v>
      </c>
      <c r="B132" s="5" t="s">
        <v>2686</v>
      </c>
      <c r="C132" s="5" t="s">
        <v>90</v>
      </c>
      <c r="D132" s="5" t="s">
        <v>3142</v>
      </c>
      <c r="E132" s="5" t="s">
        <v>3143</v>
      </c>
      <c r="F132" s="5" t="s">
        <v>3144</v>
      </c>
      <c r="G132" s="5" t="s">
        <v>2742</v>
      </c>
      <c r="J132" s="5" t="s">
        <v>3393</v>
      </c>
    </row>
    <row r="133" spans="1:10">
      <c r="A133" s="5">
        <v>132</v>
      </c>
      <c r="B133" s="5" t="s">
        <v>2686</v>
      </c>
      <c r="C133" s="5" t="s">
        <v>90</v>
      </c>
      <c r="D133" s="5" t="s">
        <v>3145</v>
      </c>
      <c r="E133" s="5" t="s">
        <v>3146</v>
      </c>
      <c r="F133" s="5" t="s">
        <v>3147</v>
      </c>
      <c r="G133" s="5" t="s">
        <v>2717</v>
      </c>
      <c r="J133" s="5" t="s">
        <v>3393</v>
      </c>
    </row>
    <row r="134" spans="1:10">
      <c r="A134" s="5">
        <v>133</v>
      </c>
      <c r="B134" s="5" t="s">
        <v>2686</v>
      </c>
      <c r="C134" s="5" t="s">
        <v>90</v>
      </c>
      <c r="D134" s="5" t="s">
        <v>3148</v>
      </c>
      <c r="E134" s="5" t="s">
        <v>3149</v>
      </c>
      <c r="F134" s="5" t="s">
        <v>3150</v>
      </c>
      <c r="G134" s="5" t="s">
        <v>2717</v>
      </c>
      <c r="J134" s="5" t="s">
        <v>3393</v>
      </c>
    </row>
    <row r="135" spans="1:10">
      <c r="A135" s="5">
        <v>134</v>
      </c>
      <c r="B135" s="5" t="s">
        <v>2686</v>
      </c>
      <c r="C135" s="5" t="s">
        <v>90</v>
      </c>
      <c r="D135" s="5" t="s">
        <v>3151</v>
      </c>
      <c r="E135" s="5" t="s">
        <v>3152</v>
      </c>
      <c r="F135" s="5" t="s">
        <v>3153</v>
      </c>
      <c r="G135" s="5" t="s">
        <v>3154</v>
      </c>
      <c r="J135" s="5" t="s">
        <v>3393</v>
      </c>
    </row>
    <row r="136" spans="1:10">
      <c r="A136" s="5">
        <v>135</v>
      </c>
      <c r="B136" s="5" t="s">
        <v>2686</v>
      </c>
      <c r="C136" s="5" t="s">
        <v>90</v>
      </c>
      <c r="D136" s="5" t="s">
        <v>3155</v>
      </c>
      <c r="E136" s="5" t="s">
        <v>3156</v>
      </c>
      <c r="F136" s="5" t="s">
        <v>3157</v>
      </c>
      <c r="G136" s="5" t="s">
        <v>2773</v>
      </c>
      <c r="J136" s="5" t="s">
        <v>3393</v>
      </c>
    </row>
    <row r="137" spans="1:10">
      <c r="A137" s="5">
        <v>136</v>
      </c>
      <c r="B137" s="5" t="s">
        <v>2686</v>
      </c>
      <c r="C137" s="5" t="s">
        <v>90</v>
      </c>
      <c r="D137" s="5" t="s">
        <v>3158</v>
      </c>
      <c r="E137" s="5" t="s">
        <v>3159</v>
      </c>
      <c r="F137" s="5" t="s">
        <v>3160</v>
      </c>
      <c r="G137" s="5" t="s">
        <v>2742</v>
      </c>
      <c r="J137" s="5" t="s">
        <v>3393</v>
      </c>
    </row>
    <row r="138" spans="1:10">
      <c r="A138" s="5">
        <v>137</v>
      </c>
      <c r="B138" s="5" t="s">
        <v>2686</v>
      </c>
      <c r="C138" s="5" t="s">
        <v>90</v>
      </c>
      <c r="D138" s="5" t="s">
        <v>3161</v>
      </c>
      <c r="E138" s="5" t="s">
        <v>3162</v>
      </c>
      <c r="F138" s="5" t="s">
        <v>3163</v>
      </c>
      <c r="G138" s="5" t="s">
        <v>2690</v>
      </c>
      <c r="J138" s="5" t="s">
        <v>3393</v>
      </c>
    </row>
    <row r="139" spans="1:10">
      <c r="A139" s="5">
        <v>138</v>
      </c>
      <c r="B139" s="5" t="s">
        <v>2686</v>
      </c>
      <c r="C139" s="5" t="s">
        <v>90</v>
      </c>
      <c r="D139" s="5" t="s">
        <v>3164</v>
      </c>
      <c r="E139" s="5" t="s">
        <v>3165</v>
      </c>
      <c r="F139" s="5" t="s">
        <v>3166</v>
      </c>
      <c r="G139" s="5" t="s">
        <v>2690</v>
      </c>
      <c r="J139" s="5" t="s">
        <v>3393</v>
      </c>
    </row>
    <row r="140" spans="1:10">
      <c r="A140" s="5">
        <v>139</v>
      </c>
      <c r="B140" s="5" t="s">
        <v>2686</v>
      </c>
      <c r="C140" s="5" t="s">
        <v>90</v>
      </c>
      <c r="D140" s="5" t="s">
        <v>3167</v>
      </c>
      <c r="E140" s="5" t="s">
        <v>3168</v>
      </c>
      <c r="F140" s="5" t="s">
        <v>3169</v>
      </c>
      <c r="G140" s="5" t="s">
        <v>2773</v>
      </c>
      <c r="J140" s="5" t="s">
        <v>3393</v>
      </c>
    </row>
    <row r="141" spans="1:10">
      <c r="A141" s="5">
        <v>140</v>
      </c>
      <c r="B141" s="5" t="s">
        <v>2686</v>
      </c>
      <c r="C141" s="5" t="s">
        <v>90</v>
      </c>
      <c r="D141" s="5" t="s">
        <v>3170</v>
      </c>
      <c r="E141" s="5" t="s">
        <v>3171</v>
      </c>
      <c r="F141" s="5" t="s">
        <v>3172</v>
      </c>
      <c r="G141" s="5" t="s">
        <v>2757</v>
      </c>
      <c r="J141" s="5" t="s">
        <v>3393</v>
      </c>
    </row>
    <row r="142" spans="1:10">
      <c r="A142" s="5">
        <v>141</v>
      </c>
      <c r="B142" s="5" t="s">
        <v>2686</v>
      </c>
      <c r="C142" s="5" t="s">
        <v>90</v>
      </c>
      <c r="D142" s="5" t="s">
        <v>3173</v>
      </c>
      <c r="E142" s="5" t="s">
        <v>3174</v>
      </c>
      <c r="F142" s="5" t="s">
        <v>3175</v>
      </c>
      <c r="G142" s="5" t="s">
        <v>2721</v>
      </c>
      <c r="J142" s="5" t="s">
        <v>3393</v>
      </c>
    </row>
    <row r="143" spans="1:10">
      <c r="A143" s="5">
        <v>142</v>
      </c>
      <c r="B143" s="5" t="s">
        <v>2686</v>
      </c>
      <c r="C143" s="5" t="s">
        <v>90</v>
      </c>
      <c r="D143" s="5" t="s">
        <v>3176</v>
      </c>
      <c r="E143" s="5" t="s">
        <v>3177</v>
      </c>
      <c r="F143" s="5" t="s">
        <v>3178</v>
      </c>
      <c r="G143" s="5" t="s">
        <v>2690</v>
      </c>
      <c r="J143" s="5" t="s">
        <v>3393</v>
      </c>
    </row>
    <row r="144" spans="1:10">
      <c r="A144" s="5">
        <v>143</v>
      </c>
      <c r="B144" s="5" t="s">
        <v>2686</v>
      </c>
      <c r="C144" s="5" t="s">
        <v>90</v>
      </c>
      <c r="D144" s="5" t="s">
        <v>3179</v>
      </c>
      <c r="E144" s="5" t="s">
        <v>3180</v>
      </c>
      <c r="F144" s="5" t="s">
        <v>3181</v>
      </c>
      <c r="G144" s="5" t="s">
        <v>2690</v>
      </c>
      <c r="H144" s="5" t="s">
        <v>3182</v>
      </c>
      <c r="J144" s="5" t="s">
        <v>3393</v>
      </c>
    </row>
    <row r="145" spans="1:10">
      <c r="A145" s="5">
        <v>144</v>
      </c>
      <c r="B145" s="5" t="s">
        <v>2686</v>
      </c>
      <c r="C145" s="5" t="s">
        <v>90</v>
      </c>
      <c r="D145" s="5" t="s">
        <v>3183</v>
      </c>
      <c r="E145" s="5" t="s">
        <v>3184</v>
      </c>
      <c r="F145" s="5" t="s">
        <v>3185</v>
      </c>
      <c r="G145" s="5" t="s">
        <v>3003</v>
      </c>
      <c r="J145" s="5" t="s">
        <v>3393</v>
      </c>
    </row>
    <row r="146" spans="1:10">
      <c r="A146" s="5">
        <v>145</v>
      </c>
      <c r="B146" s="5" t="s">
        <v>2686</v>
      </c>
      <c r="C146" s="5" t="s">
        <v>90</v>
      </c>
      <c r="D146" s="5" t="s">
        <v>3186</v>
      </c>
      <c r="E146" s="5" t="s">
        <v>3187</v>
      </c>
      <c r="F146" s="5" t="s">
        <v>3188</v>
      </c>
      <c r="G146" s="5" t="s">
        <v>2979</v>
      </c>
      <c r="H146" s="5" t="s">
        <v>3189</v>
      </c>
      <c r="J146" s="5" t="s">
        <v>3393</v>
      </c>
    </row>
    <row r="147" spans="1:10">
      <c r="A147" s="5">
        <v>146</v>
      </c>
      <c r="B147" s="5" t="s">
        <v>2686</v>
      </c>
      <c r="C147" s="5" t="s">
        <v>90</v>
      </c>
      <c r="D147" s="5" t="s">
        <v>3190</v>
      </c>
      <c r="E147" s="5" t="s">
        <v>3191</v>
      </c>
      <c r="F147" s="5" t="s">
        <v>3192</v>
      </c>
      <c r="G147" s="5" t="s">
        <v>2690</v>
      </c>
      <c r="J147" s="5" t="s">
        <v>3393</v>
      </c>
    </row>
    <row r="148" spans="1:10">
      <c r="A148" s="5">
        <v>147</v>
      </c>
      <c r="B148" s="5" t="s">
        <v>2686</v>
      </c>
      <c r="C148" s="5" t="s">
        <v>90</v>
      </c>
      <c r="D148" s="5" t="s">
        <v>3193</v>
      </c>
      <c r="E148" s="5" t="s">
        <v>3194</v>
      </c>
      <c r="F148" s="5" t="s">
        <v>3195</v>
      </c>
      <c r="G148" s="5" t="s">
        <v>2765</v>
      </c>
      <c r="H148" s="5" t="s">
        <v>3196</v>
      </c>
      <c r="J148" s="5" t="s">
        <v>3393</v>
      </c>
    </row>
    <row r="149" spans="1:10">
      <c r="A149" s="5">
        <v>148</v>
      </c>
      <c r="B149" s="5" t="s">
        <v>2686</v>
      </c>
      <c r="C149" s="5" t="s">
        <v>90</v>
      </c>
      <c r="D149" s="5" t="s">
        <v>3197</v>
      </c>
      <c r="E149" s="5" t="s">
        <v>3198</v>
      </c>
      <c r="F149" s="5" t="s">
        <v>3199</v>
      </c>
      <c r="G149" s="5" t="s">
        <v>3200</v>
      </c>
      <c r="J149" s="5" t="s">
        <v>3393</v>
      </c>
    </row>
    <row r="150" spans="1:10">
      <c r="A150" s="5">
        <v>149</v>
      </c>
      <c r="B150" s="5" t="s">
        <v>2686</v>
      </c>
      <c r="C150" s="5" t="s">
        <v>90</v>
      </c>
      <c r="D150" s="5" t="s">
        <v>3201</v>
      </c>
      <c r="E150" s="5" t="s">
        <v>3202</v>
      </c>
      <c r="F150" s="5" t="s">
        <v>3203</v>
      </c>
      <c r="G150" s="5" t="s">
        <v>2690</v>
      </c>
      <c r="J150" s="5" t="s">
        <v>3393</v>
      </c>
    </row>
    <row r="151" spans="1:10">
      <c r="A151" s="5">
        <v>150</v>
      </c>
      <c r="B151" s="5" t="s">
        <v>2686</v>
      </c>
      <c r="C151" s="5" t="s">
        <v>90</v>
      </c>
      <c r="D151" s="5" t="s">
        <v>3204</v>
      </c>
      <c r="E151" s="5" t="s">
        <v>3205</v>
      </c>
      <c r="F151" s="5" t="s">
        <v>3206</v>
      </c>
      <c r="G151" s="5" t="s">
        <v>2765</v>
      </c>
      <c r="J151" s="5" t="s">
        <v>3393</v>
      </c>
    </row>
    <row r="152" spans="1:10">
      <c r="A152" s="5">
        <v>151</v>
      </c>
      <c r="B152" s="5" t="s">
        <v>2686</v>
      </c>
      <c r="C152" s="5" t="s">
        <v>90</v>
      </c>
      <c r="D152" s="5" t="s">
        <v>3207</v>
      </c>
      <c r="E152" s="5" t="s">
        <v>3208</v>
      </c>
      <c r="F152" s="5" t="s">
        <v>3209</v>
      </c>
      <c r="G152" s="5" t="s">
        <v>2761</v>
      </c>
      <c r="J152" s="5" t="s">
        <v>3393</v>
      </c>
    </row>
    <row r="153" spans="1:10">
      <c r="A153" s="5">
        <v>152</v>
      </c>
      <c r="B153" s="5" t="s">
        <v>2686</v>
      </c>
      <c r="C153" s="5" t="s">
        <v>90</v>
      </c>
      <c r="D153" s="5" t="s">
        <v>3210</v>
      </c>
      <c r="E153" s="5" t="s">
        <v>3211</v>
      </c>
      <c r="F153" s="5" t="s">
        <v>3212</v>
      </c>
      <c r="G153" s="5" t="s">
        <v>3010</v>
      </c>
      <c r="J153" s="5" t="s">
        <v>3393</v>
      </c>
    </row>
    <row r="154" spans="1:10">
      <c r="A154" s="5">
        <v>153</v>
      </c>
      <c r="B154" s="5" t="s">
        <v>2686</v>
      </c>
      <c r="C154" s="5" t="s">
        <v>90</v>
      </c>
      <c r="D154" s="5" t="s">
        <v>3213</v>
      </c>
      <c r="E154" s="5" t="s">
        <v>3214</v>
      </c>
      <c r="F154" s="5" t="s">
        <v>3215</v>
      </c>
      <c r="G154" s="5" t="s">
        <v>2694</v>
      </c>
      <c r="J154" s="5" t="s">
        <v>3393</v>
      </c>
    </row>
    <row r="155" spans="1:10">
      <c r="A155" s="5">
        <v>154</v>
      </c>
      <c r="B155" s="5" t="s">
        <v>2686</v>
      </c>
      <c r="C155" s="5" t="s">
        <v>90</v>
      </c>
      <c r="D155" s="5" t="s">
        <v>3216</v>
      </c>
      <c r="E155" s="5" t="s">
        <v>3217</v>
      </c>
      <c r="F155" s="5" t="s">
        <v>3218</v>
      </c>
      <c r="G155" s="5" t="s">
        <v>2694</v>
      </c>
      <c r="J155" s="5" t="s">
        <v>3393</v>
      </c>
    </row>
    <row r="156" spans="1:10">
      <c r="A156" s="5">
        <v>155</v>
      </c>
      <c r="B156" s="5" t="s">
        <v>2686</v>
      </c>
      <c r="C156" s="5" t="s">
        <v>90</v>
      </c>
      <c r="D156" s="5" t="s">
        <v>3219</v>
      </c>
      <c r="E156" s="5" t="s">
        <v>3220</v>
      </c>
      <c r="F156" s="5" t="s">
        <v>3221</v>
      </c>
      <c r="G156" s="5" t="s">
        <v>2717</v>
      </c>
      <c r="J156" s="5" t="s">
        <v>3393</v>
      </c>
    </row>
    <row r="157" spans="1:10">
      <c r="A157" s="5">
        <v>156</v>
      </c>
      <c r="B157" s="5" t="s">
        <v>2686</v>
      </c>
      <c r="C157" s="5" t="s">
        <v>90</v>
      </c>
      <c r="D157" s="5" t="s">
        <v>3222</v>
      </c>
      <c r="E157" s="5" t="s">
        <v>3223</v>
      </c>
      <c r="F157" s="5" t="s">
        <v>3224</v>
      </c>
      <c r="G157" s="5" t="s">
        <v>2773</v>
      </c>
      <c r="J157" s="5" t="s">
        <v>3393</v>
      </c>
    </row>
    <row r="158" spans="1:10">
      <c r="A158" s="5">
        <v>157</v>
      </c>
      <c r="B158" s="5" t="s">
        <v>2686</v>
      </c>
      <c r="C158" s="5" t="s">
        <v>90</v>
      </c>
      <c r="D158" s="5" t="s">
        <v>3225</v>
      </c>
      <c r="E158" s="5" t="s">
        <v>3226</v>
      </c>
      <c r="F158" s="5" t="s">
        <v>3227</v>
      </c>
      <c r="G158" s="5" t="s">
        <v>2734</v>
      </c>
      <c r="J158" s="5" t="s">
        <v>3393</v>
      </c>
    </row>
    <row r="159" spans="1:10">
      <c r="A159" s="5">
        <v>158</v>
      </c>
      <c r="B159" s="5" t="s">
        <v>2686</v>
      </c>
      <c r="C159" s="5" t="s">
        <v>90</v>
      </c>
      <c r="D159" s="5" t="s">
        <v>3228</v>
      </c>
      <c r="E159" s="5" t="s">
        <v>3229</v>
      </c>
      <c r="F159" s="5" t="s">
        <v>3230</v>
      </c>
      <c r="G159" s="5" t="s">
        <v>2734</v>
      </c>
      <c r="J159" s="5" t="s">
        <v>3393</v>
      </c>
    </row>
    <row r="160" spans="1:10">
      <c r="A160" s="5">
        <v>159</v>
      </c>
      <c r="B160" s="5" t="s">
        <v>2686</v>
      </c>
      <c r="C160" s="5" t="s">
        <v>90</v>
      </c>
      <c r="D160" s="5" t="s">
        <v>3232</v>
      </c>
      <c r="E160" s="5" t="s">
        <v>3231</v>
      </c>
      <c r="F160" s="5" t="s">
        <v>3233</v>
      </c>
      <c r="G160" s="5" t="s">
        <v>3018</v>
      </c>
      <c r="J160" s="5" t="s">
        <v>3393</v>
      </c>
    </row>
    <row r="161" spans="1:10">
      <c r="A161" s="5">
        <v>160</v>
      </c>
      <c r="B161" s="5" t="s">
        <v>2686</v>
      </c>
      <c r="C161" s="5" t="s">
        <v>90</v>
      </c>
      <c r="D161" s="5" t="s">
        <v>3234</v>
      </c>
      <c r="E161" s="5" t="s">
        <v>3235</v>
      </c>
      <c r="F161" s="5" t="s">
        <v>3236</v>
      </c>
      <c r="G161" s="5" t="s">
        <v>2773</v>
      </c>
      <c r="J161" s="5" t="s">
        <v>3393</v>
      </c>
    </row>
    <row r="162" spans="1:10">
      <c r="A162" s="5">
        <v>161</v>
      </c>
      <c r="B162" s="5" t="s">
        <v>2686</v>
      </c>
      <c r="C162" s="5" t="s">
        <v>90</v>
      </c>
      <c r="D162" s="5" t="s">
        <v>3237</v>
      </c>
      <c r="E162" s="5" t="s">
        <v>3238</v>
      </c>
      <c r="F162" s="5" t="s">
        <v>3239</v>
      </c>
      <c r="G162" s="5" t="s">
        <v>2721</v>
      </c>
      <c r="J162" s="5" t="s">
        <v>3393</v>
      </c>
    </row>
    <row r="163" spans="1:10">
      <c r="A163" s="5">
        <v>162</v>
      </c>
      <c r="B163" s="5" t="s">
        <v>2686</v>
      </c>
      <c r="C163" s="5" t="s">
        <v>90</v>
      </c>
      <c r="D163" s="5" t="s">
        <v>3240</v>
      </c>
      <c r="E163" s="5" t="s">
        <v>3241</v>
      </c>
      <c r="F163" s="5" t="s">
        <v>3242</v>
      </c>
      <c r="G163" s="5" t="s">
        <v>3122</v>
      </c>
      <c r="J163" s="5" t="s">
        <v>3393</v>
      </c>
    </row>
    <row r="164" spans="1:10">
      <c r="A164" s="5">
        <v>163</v>
      </c>
      <c r="B164" s="5" t="s">
        <v>2686</v>
      </c>
      <c r="C164" s="5" t="s">
        <v>90</v>
      </c>
      <c r="D164" s="5" t="s">
        <v>3243</v>
      </c>
      <c r="E164" s="5" t="s">
        <v>3241</v>
      </c>
      <c r="F164" s="5" t="s">
        <v>3244</v>
      </c>
      <c r="G164" s="5" t="s">
        <v>2948</v>
      </c>
      <c r="J164" s="5" t="s">
        <v>3393</v>
      </c>
    </row>
    <row r="165" spans="1:10">
      <c r="A165" s="5">
        <v>164</v>
      </c>
      <c r="B165" s="5" t="s">
        <v>2686</v>
      </c>
      <c r="C165" s="5" t="s">
        <v>90</v>
      </c>
      <c r="D165" s="5" t="s">
        <v>3245</v>
      </c>
      <c r="E165" s="5" t="s">
        <v>3241</v>
      </c>
      <c r="F165" s="5" t="s">
        <v>3246</v>
      </c>
      <c r="G165" s="5" t="s">
        <v>2980</v>
      </c>
      <c r="J165" s="5" t="s">
        <v>3393</v>
      </c>
    </row>
    <row r="166" spans="1:10">
      <c r="A166" s="5">
        <v>165</v>
      </c>
      <c r="B166" s="5" t="s">
        <v>2686</v>
      </c>
      <c r="C166" s="5" t="s">
        <v>90</v>
      </c>
      <c r="D166" s="5" t="s">
        <v>3247</v>
      </c>
      <c r="E166" s="5" t="s">
        <v>3241</v>
      </c>
      <c r="F166" s="5" t="s">
        <v>3248</v>
      </c>
      <c r="G166" s="5" t="s">
        <v>2717</v>
      </c>
      <c r="J166" s="5" t="s">
        <v>3393</v>
      </c>
    </row>
    <row r="167" spans="1:10">
      <c r="A167" s="5">
        <v>166</v>
      </c>
      <c r="B167" s="5" t="s">
        <v>2686</v>
      </c>
      <c r="C167" s="5" t="s">
        <v>90</v>
      </c>
      <c r="D167" s="5" t="s">
        <v>3249</v>
      </c>
      <c r="E167" s="5" t="s">
        <v>3250</v>
      </c>
      <c r="F167" s="5" t="s">
        <v>3251</v>
      </c>
      <c r="G167" s="5" t="s">
        <v>2914</v>
      </c>
      <c r="J167" s="5" t="s">
        <v>3393</v>
      </c>
    </row>
    <row r="168" spans="1:10">
      <c r="A168" s="5">
        <v>167</v>
      </c>
      <c r="B168" s="5" t="s">
        <v>2686</v>
      </c>
      <c r="C168" s="5" t="s">
        <v>90</v>
      </c>
      <c r="D168" s="5" t="s">
        <v>3252</v>
      </c>
      <c r="E168" s="5" t="s">
        <v>3253</v>
      </c>
      <c r="F168" s="5" t="s">
        <v>3254</v>
      </c>
      <c r="G168" s="5" t="s">
        <v>2773</v>
      </c>
      <c r="J168" s="5" t="s">
        <v>3393</v>
      </c>
    </row>
    <row r="169" spans="1:10">
      <c r="A169" s="5">
        <v>168</v>
      </c>
      <c r="B169" s="5" t="s">
        <v>2686</v>
      </c>
      <c r="C169" s="5" t="s">
        <v>90</v>
      </c>
      <c r="D169" s="5" t="s">
        <v>3255</v>
      </c>
      <c r="E169" s="5" t="s">
        <v>3256</v>
      </c>
      <c r="F169" s="5" t="s">
        <v>3257</v>
      </c>
      <c r="G169" s="5" t="s">
        <v>2690</v>
      </c>
      <c r="J169" s="5" t="s">
        <v>3393</v>
      </c>
    </row>
    <row r="170" spans="1:10">
      <c r="A170" s="5">
        <v>169</v>
      </c>
      <c r="B170" s="5" t="s">
        <v>2686</v>
      </c>
      <c r="C170" s="5" t="s">
        <v>90</v>
      </c>
      <c r="D170" s="5" t="s">
        <v>3258</v>
      </c>
      <c r="E170" s="5" t="s">
        <v>3259</v>
      </c>
      <c r="F170" s="5" t="s">
        <v>3260</v>
      </c>
      <c r="G170" s="5" t="s">
        <v>2944</v>
      </c>
      <c r="J170" s="5" t="s">
        <v>3393</v>
      </c>
    </row>
    <row r="171" spans="1:10">
      <c r="A171" s="5">
        <v>170</v>
      </c>
      <c r="B171" s="5" t="s">
        <v>2686</v>
      </c>
      <c r="C171" s="5" t="s">
        <v>90</v>
      </c>
      <c r="D171" s="5" t="s">
        <v>3261</v>
      </c>
      <c r="E171" s="5" t="s">
        <v>3262</v>
      </c>
      <c r="F171" s="5" t="s">
        <v>3263</v>
      </c>
      <c r="G171" s="5" t="s">
        <v>2962</v>
      </c>
      <c r="J171" s="5" t="s">
        <v>3393</v>
      </c>
    </row>
    <row r="172" spans="1:10">
      <c r="A172" s="5">
        <v>171</v>
      </c>
      <c r="B172" s="5" t="s">
        <v>2686</v>
      </c>
      <c r="C172" s="5" t="s">
        <v>90</v>
      </c>
      <c r="D172" s="5" t="s">
        <v>3264</v>
      </c>
      <c r="E172" s="5" t="s">
        <v>3265</v>
      </c>
      <c r="F172" s="5" t="s">
        <v>3266</v>
      </c>
      <c r="G172" s="5" t="s">
        <v>2979</v>
      </c>
      <c r="H172" s="5" t="s">
        <v>3025</v>
      </c>
      <c r="J172" s="5" t="s">
        <v>3393</v>
      </c>
    </row>
    <row r="173" spans="1:10">
      <c r="A173" s="5">
        <v>172</v>
      </c>
      <c r="B173" s="5" t="s">
        <v>2686</v>
      </c>
      <c r="C173" s="5" t="s">
        <v>90</v>
      </c>
      <c r="D173" s="5" t="s">
        <v>3267</v>
      </c>
      <c r="E173" s="5" t="s">
        <v>3268</v>
      </c>
      <c r="F173" s="5" t="s">
        <v>3269</v>
      </c>
      <c r="G173" s="5" t="s">
        <v>2773</v>
      </c>
      <c r="J173" s="5" t="s">
        <v>3393</v>
      </c>
    </row>
    <row r="174" spans="1:10">
      <c r="A174" s="5">
        <v>173</v>
      </c>
      <c r="B174" s="5" t="s">
        <v>2686</v>
      </c>
      <c r="C174" s="5" t="s">
        <v>90</v>
      </c>
      <c r="D174" s="5" t="s">
        <v>3270</v>
      </c>
      <c r="E174" s="5" t="s">
        <v>3271</v>
      </c>
      <c r="F174" s="5" t="s">
        <v>3272</v>
      </c>
      <c r="G174" s="5" t="s">
        <v>2962</v>
      </c>
      <c r="J174" s="5" t="s">
        <v>3393</v>
      </c>
    </row>
    <row r="175" spans="1:10">
      <c r="A175" s="5">
        <v>174</v>
      </c>
      <c r="B175" s="5" t="s">
        <v>2686</v>
      </c>
      <c r="C175" s="5" t="s">
        <v>90</v>
      </c>
      <c r="D175" s="5" t="s">
        <v>3273</v>
      </c>
      <c r="E175" s="5" t="s">
        <v>3274</v>
      </c>
      <c r="F175" s="5" t="s">
        <v>3275</v>
      </c>
      <c r="G175" s="5" t="s">
        <v>2717</v>
      </c>
      <c r="J175" s="5" t="s">
        <v>3393</v>
      </c>
    </row>
    <row r="176" spans="1:10">
      <c r="A176" s="5">
        <v>175</v>
      </c>
      <c r="B176" s="5" t="s">
        <v>2686</v>
      </c>
      <c r="C176" s="5" t="s">
        <v>90</v>
      </c>
      <c r="D176" s="5" t="s">
        <v>3276</v>
      </c>
      <c r="E176" s="5" t="s">
        <v>3277</v>
      </c>
      <c r="F176" s="5" t="s">
        <v>3278</v>
      </c>
      <c r="G176" s="5" t="s">
        <v>2709</v>
      </c>
      <c r="J176" s="5" t="s">
        <v>3393</v>
      </c>
    </row>
    <row r="177" spans="1:10">
      <c r="A177" s="5">
        <v>176</v>
      </c>
      <c r="B177" s="5" t="s">
        <v>2686</v>
      </c>
      <c r="C177" s="5" t="s">
        <v>90</v>
      </c>
      <c r="D177" s="5" t="s">
        <v>3279</v>
      </c>
      <c r="E177" s="5" t="s">
        <v>3280</v>
      </c>
      <c r="F177" s="5" t="s">
        <v>3281</v>
      </c>
      <c r="G177" s="5" t="s">
        <v>2717</v>
      </c>
      <c r="J177" s="5" t="s">
        <v>3393</v>
      </c>
    </row>
    <row r="178" spans="1:10">
      <c r="A178" s="5">
        <v>177</v>
      </c>
      <c r="B178" s="5" t="s">
        <v>2686</v>
      </c>
      <c r="C178" s="5" t="s">
        <v>90</v>
      </c>
      <c r="D178" s="5" t="s">
        <v>3282</v>
      </c>
      <c r="E178" s="5" t="s">
        <v>3283</v>
      </c>
      <c r="F178" s="5" t="s">
        <v>3284</v>
      </c>
      <c r="G178" s="5" t="s">
        <v>2914</v>
      </c>
      <c r="J178" s="5" t="s">
        <v>3393</v>
      </c>
    </row>
    <row r="179" spans="1:10">
      <c r="A179" s="5">
        <v>178</v>
      </c>
      <c r="B179" s="5" t="s">
        <v>2686</v>
      </c>
      <c r="C179" s="5" t="s">
        <v>90</v>
      </c>
      <c r="D179" s="5" t="s">
        <v>3285</v>
      </c>
      <c r="E179" s="5" t="s">
        <v>3286</v>
      </c>
      <c r="F179" s="5" t="s">
        <v>3287</v>
      </c>
      <c r="G179" s="5" t="s">
        <v>2690</v>
      </c>
      <c r="J179" s="5" t="s">
        <v>3393</v>
      </c>
    </row>
    <row r="180" spans="1:10">
      <c r="A180" s="5">
        <v>179</v>
      </c>
      <c r="B180" s="5" t="s">
        <v>2686</v>
      </c>
      <c r="C180" s="5" t="s">
        <v>90</v>
      </c>
      <c r="D180" s="5" t="s">
        <v>3288</v>
      </c>
      <c r="E180" s="5" t="s">
        <v>3289</v>
      </c>
      <c r="F180" s="5" t="s">
        <v>3290</v>
      </c>
      <c r="G180" s="5" t="s">
        <v>2885</v>
      </c>
      <c r="J180" s="5" t="s">
        <v>3393</v>
      </c>
    </row>
    <row r="181" spans="1:10">
      <c r="A181" s="5">
        <v>180</v>
      </c>
      <c r="B181" s="5" t="s">
        <v>2686</v>
      </c>
      <c r="C181" s="5" t="s">
        <v>90</v>
      </c>
      <c r="D181" s="5" t="s">
        <v>3291</v>
      </c>
      <c r="E181" s="5" t="s">
        <v>3292</v>
      </c>
      <c r="F181" s="5" t="s">
        <v>3293</v>
      </c>
      <c r="G181" s="5" t="s">
        <v>2773</v>
      </c>
      <c r="J181" s="5" t="s">
        <v>3393</v>
      </c>
    </row>
    <row r="182" spans="1:10">
      <c r="A182" s="5">
        <v>181</v>
      </c>
      <c r="B182" s="5" t="s">
        <v>2686</v>
      </c>
      <c r="C182" s="5" t="s">
        <v>90</v>
      </c>
      <c r="D182" s="5" t="s">
        <v>3294</v>
      </c>
      <c r="E182" s="5" t="s">
        <v>3295</v>
      </c>
      <c r="F182" s="5" t="s">
        <v>3296</v>
      </c>
      <c r="G182" s="5" t="s">
        <v>2690</v>
      </c>
      <c r="J182" s="5" t="s">
        <v>3393</v>
      </c>
    </row>
    <row r="183" spans="1:10">
      <c r="A183" s="5">
        <v>182</v>
      </c>
      <c r="B183" s="5" t="s">
        <v>2686</v>
      </c>
      <c r="C183" s="5" t="s">
        <v>90</v>
      </c>
      <c r="D183" s="5" t="s">
        <v>3297</v>
      </c>
      <c r="E183" s="5" t="s">
        <v>3298</v>
      </c>
      <c r="F183" s="5" t="s">
        <v>3299</v>
      </c>
      <c r="G183" s="5" t="s">
        <v>2979</v>
      </c>
      <c r="J183" s="5" t="s">
        <v>3393</v>
      </c>
    </row>
    <row r="184" spans="1:10">
      <c r="A184" s="5">
        <v>183</v>
      </c>
      <c r="B184" s="5" t="s">
        <v>2686</v>
      </c>
      <c r="C184" s="5" t="s">
        <v>90</v>
      </c>
      <c r="D184" s="5" t="s">
        <v>3300</v>
      </c>
      <c r="E184" s="5" t="s">
        <v>3301</v>
      </c>
      <c r="F184" s="5" t="s">
        <v>3302</v>
      </c>
      <c r="G184" s="5" t="s">
        <v>2717</v>
      </c>
      <c r="J184" s="5" t="s">
        <v>3393</v>
      </c>
    </row>
    <row r="185" spans="1:10">
      <c r="A185" s="5">
        <v>184</v>
      </c>
      <c r="B185" s="5" t="s">
        <v>2686</v>
      </c>
      <c r="C185" s="5" t="s">
        <v>90</v>
      </c>
      <c r="D185" s="5" t="s">
        <v>3303</v>
      </c>
      <c r="E185" s="5" t="s">
        <v>3304</v>
      </c>
      <c r="F185" s="5" t="s">
        <v>3305</v>
      </c>
      <c r="G185" s="5" t="s">
        <v>2761</v>
      </c>
      <c r="J185" s="5" t="s">
        <v>3393</v>
      </c>
    </row>
    <row r="186" spans="1:10">
      <c r="A186" s="5">
        <v>185</v>
      </c>
      <c r="B186" s="5" t="s">
        <v>2686</v>
      </c>
      <c r="C186" s="5" t="s">
        <v>90</v>
      </c>
      <c r="D186" s="5" t="s">
        <v>3306</v>
      </c>
      <c r="E186" s="5" t="s">
        <v>3307</v>
      </c>
      <c r="F186" s="5" t="s">
        <v>3308</v>
      </c>
      <c r="G186" s="5" t="s">
        <v>2742</v>
      </c>
      <c r="J186" s="5" t="s">
        <v>3393</v>
      </c>
    </row>
    <row r="187" spans="1:10">
      <c r="A187" s="5">
        <v>186</v>
      </c>
      <c r="B187" s="5" t="s">
        <v>2686</v>
      </c>
      <c r="C187" s="5" t="s">
        <v>90</v>
      </c>
      <c r="D187" s="5" t="s">
        <v>3309</v>
      </c>
      <c r="E187" s="5" t="s">
        <v>3310</v>
      </c>
      <c r="F187" s="5" t="s">
        <v>3311</v>
      </c>
      <c r="G187" s="5" t="s">
        <v>2753</v>
      </c>
      <c r="J187" s="5" t="s">
        <v>3393</v>
      </c>
    </row>
    <row r="188" spans="1:10">
      <c r="A188" s="5">
        <v>187</v>
      </c>
      <c r="B188" s="5" t="s">
        <v>2686</v>
      </c>
      <c r="C188" s="5" t="s">
        <v>90</v>
      </c>
      <c r="D188" s="5" t="s">
        <v>3312</v>
      </c>
      <c r="E188" s="5" t="s">
        <v>3313</v>
      </c>
      <c r="F188" s="5" t="s">
        <v>3314</v>
      </c>
      <c r="G188" s="5" t="s">
        <v>2854</v>
      </c>
      <c r="J188" s="5" t="s">
        <v>3393</v>
      </c>
    </row>
    <row r="189" spans="1:10">
      <c r="A189" s="5">
        <v>188</v>
      </c>
      <c r="B189" s="5" t="s">
        <v>2686</v>
      </c>
      <c r="C189" s="5" t="s">
        <v>90</v>
      </c>
      <c r="D189" s="5" t="s">
        <v>3315</v>
      </c>
      <c r="E189" s="5" t="s">
        <v>3316</v>
      </c>
      <c r="F189" s="5" t="s">
        <v>3317</v>
      </c>
      <c r="G189" s="5" t="s">
        <v>2842</v>
      </c>
      <c r="J189" s="5" t="s">
        <v>3393</v>
      </c>
    </row>
    <row r="190" spans="1:10">
      <c r="A190" s="5">
        <v>189</v>
      </c>
      <c r="B190" s="5" t="s">
        <v>2686</v>
      </c>
      <c r="C190" s="5" t="s">
        <v>90</v>
      </c>
      <c r="D190" s="5" t="s">
        <v>3318</v>
      </c>
      <c r="E190" s="5" t="s">
        <v>3319</v>
      </c>
      <c r="F190" s="5" t="s">
        <v>3320</v>
      </c>
      <c r="G190" s="5" t="s">
        <v>3122</v>
      </c>
      <c r="J190" s="5" t="s">
        <v>3393</v>
      </c>
    </row>
    <row r="191" spans="1:10">
      <c r="A191" s="5">
        <v>190</v>
      </c>
      <c r="B191" s="5" t="s">
        <v>2686</v>
      </c>
      <c r="C191" s="5" t="s">
        <v>90</v>
      </c>
      <c r="D191" s="5" t="s">
        <v>3417</v>
      </c>
      <c r="E191" s="5" t="s">
        <v>3418</v>
      </c>
      <c r="F191" s="5" t="s">
        <v>3419</v>
      </c>
      <c r="G191" s="5" t="s">
        <v>2749</v>
      </c>
      <c r="J191" s="5" t="s">
        <v>3393</v>
      </c>
    </row>
    <row r="192" spans="1:10">
      <c r="A192" s="5">
        <v>191</v>
      </c>
      <c r="B192" s="5" t="s">
        <v>2686</v>
      </c>
      <c r="C192" s="5" t="s">
        <v>90</v>
      </c>
      <c r="D192" s="5" t="s">
        <v>3321</v>
      </c>
      <c r="E192" s="5" t="s">
        <v>3322</v>
      </c>
      <c r="F192" s="5" t="s">
        <v>3323</v>
      </c>
      <c r="G192" s="5" t="s">
        <v>2885</v>
      </c>
      <c r="J192" s="5" t="s">
        <v>3393</v>
      </c>
    </row>
    <row r="193" spans="1:10">
      <c r="A193" s="5">
        <v>192</v>
      </c>
      <c r="B193" s="5" t="s">
        <v>2686</v>
      </c>
      <c r="C193" s="5" t="s">
        <v>90</v>
      </c>
      <c r="D193" s="5" t="s">
        <v>3324</v>
      </c>
      <c r="E193" s="5" t="s">
        <v>3325</v>
      </c>
      <c r="F193" s="5" t="s">
        <v>3326</v>
      </c>
      <c r="G193" s="5" t="s">
        <v>2742</v>
      </c>
      <c r="J193" s="5" t="s">
        <v>3393</v>
      </c>
    </row>
    <row r="194" spans="1:10">
      <c r="A194" s="5">
        <v>193</v>
      </c>
      <c r="B194" s="5" t="s">
        <v>2686</v>
      </c>
      <c r="C194" s="5" t="s">
        <v>90</v>
      </c>
      <c r="D194" s="5" t="s">
        <v>3327</v>
      </c>
      <c r="E194" s="5" t="s">
        <v>3328</v>
      </c>
      <c r="F194" s="5" t="s">
        <v>2984</v>
      </c>
      <c r="G194" s="5" t="s">
        <v>3329</v>
      </c>
      <c r="J194" s="5" t="s">
        <v>3393</v>
      </c>
    </row>
    <row r="195" spans="1:10">
      <c r="A195" s="5">
        <v>194</v>
      </c>
      <c r="B195" s="5" t="s">
        <v>2686</v>
      </c>
      <c r="C195" s="5" t="s">
        <v>90</v>
      </c>
      <c r="D195" s="5" t="s">
        <v>3330</v>
      </c>
      <c r="E195" s="5" t="s">
        <v>3331</v>
      </c>
      <c r="F195" s="5" t="s">
        <v>2990</v>
      </c>
      <c r="G195" s="5" t="s">
        <v>2773</v>
      </c>
      <c r="J195" s="5" t="s">
        <v>3393</v>
      </c>
    </row>
    <row r="196" spans="1:10">
      <c r="A196" s="5">
        <v>195</v>
      </c>
      <c r="B196" s="5" t="s">
        <v>2686</v>
      </c>
      <c r="C196" s="5" t="s">
        <v>90</v>
      </c>
      <c r="D196" s="5" t="s">
        <v>3332</v>
      </c>
      <c r="E196" s="5" t="s">
        <v>3333</v>
      </c>
      <c r="F196" s="5" t="s">
        <v>3334</v>
      </c>
      <c r="G196" s="5" t="s">
        <v>2979</v>
      </c>
      <c r="J196" s="5" t="s">
        <v>3393</v>
      </c>
    </row>
    <row r="197" spans="1:10">
      <c r="A197" s="5">
        <v>196</v>
      </c>
      <c r="B197" s="5" t="s">
        <v>2686</v>
      </c>
      <c r="C197" s="5" t="s">
        <v>90</v>
      </c>
      <c r="D197" s="5" t="s">
        <v>3335</v>
      </c>
      <c r="E197" s="5" t="s">
        <v>3333</v>
      </c>
      <c r="F197" s="5" t="s">
        <v>3334</v>
      </c>
      <c r="G197" s="5" t="s">
        <v>2705</v>
      </c>
      <c r="J197" s="5" t="s">
        <v>3393</v>
      </c>
    </row>
    <row r="198" spans="1:10">
      <c r="A198" s="5">
        <v>197</v>
      </c>
      <c r="B198" s="5" t="s">
        <v>2686</v>
      </c>
      <c r="C198" s="5" t="s">
        <v>90</v>
      </c>
      <c r="D198" s="5" t="s">
        <v>3336</v>
      </c>
      <c r="E198" s="5" t="s">
        <v>3337</v>
      </c>
      <c r="F198" s="5" t="s">
        <v>3338</v>
      </c>
      <c r="G198" s="5" t="s">
        <v>2705</v>
      </c>
      <c r="J198" s="5" t="s">
        <v>3393</v>
      </c>
    </row>
    <row r="199" spans="1:10">
      <c r="A199" s="5">
        <v>198</v>
      </c>
      <c r="B199" s="5" t="s">
        <v>2686</v>
      </c>
      <c r="C199" s="5" t="s">
        <v>90</v>
      </c>
      <c r="D199" s="5" t="s">
        <v>3339</v>
      </c>
      <c r="E199" s="5" t="s">
        <v>3340</v>
      </c>
      <c r="F199" s="5" t="s">
        <v>2852</v>
      </c>
      <c r="G199" s="5" t="s">
        <v>3341</v>
      </c>
      <c r="J199" s="5" t="s">
        <v>3393</v>
      </c>
    </row>
    <row r="200" spans="1:10">
      <c r="A200" s="5">
        <v>199</v>
      </c>
      <c r="B200" s="5" t="s">
        <v>2686</v>
      </c>
      <c r="C200" s="5" t="s">
        <v>90</v>
      </c>
      <c r="D200" s="5" t="s">
        <v>3342</v>
      </c>
      <c r="E200" s="5" t="s">
        <v>3343</v>
      </c>
      <c r="F200" s="5" t="s">
        <v>2861</v>
      </c>
      <c r="G200" s="5" t="s">
        <v>2742</v>
      </c>
      <c r="J200" s="5" t="s">
        <v>3393</v>
      </c>
    </row>
    <row r="201" spans="1:10">
      <c r="A201" s="5">
        <v>200</v>
      </c>
      <c r="B201" s="5" t="s">
        <v>2686</v>
      </c>
      <c r="C201" s="5" t="s">
        <v>90</v>
      </c>
      <c r="D201" s="5" t="s">
        <v>3344</v>
      </c>
      <c r="E201" s="5" t="s">
        <v>3345</v>
      </c>
      <c r="F201" s="5" t="s">
        <v>3346</v>
      </c>
      <c r="G201" s="5" t="s">
        <v>3347</v>
      </c>
      <c r="J201" s="5" t="s">
        <v>3393</v>
      </c>
    </row>
    <row r="202" spans="1:10">
      <c r="A202" s="5">
        <v>201</v>
      </c>
      <c r="B202" s="5" t="s">
        <v>2686</v>
      </c>
      <c r="C202" s="5" t="s">
        <v>90</v>
      </c>
      <c r="D202" s="5" t="s">
        <v>3348</v>
      </c>
      <c r="E202" s="5" t="s">
        <v>3349</v>
      </c>
      <c r="F202" s="5" t="s">
        <v>3350</v>
      </c>
      <c r="G202" s="5" t="s">
        <v>2765</v>
      </c>
      <c r="J202" s="5" t="s">
        <v>3393</v>
      </c>
    </row>
    <row r="203" spans="1:10">
      <c r="A203" s="5">
        <v>202</v>
      </c>
      <c r="B203" s="5" t="s">
        <v>2686</v>
      </c>
      <c r="C203" s="5" t="s">
        <v>90</v>
      </c>
      <c r="D203" s="5" t="s">
        <v>3351</v>
      </c>
      <c r="E203" s="5" t="s">
        <v>3352</v>
      </c>
      <c r="F203" s="5" t="s">
        <v>3353</v>
      </c>
      <c r="G203" s="5" t="s">
        <v>2690</v>
      </c>
      <c r="J203" s="5" t="s">
        <v>3393</v>
      </c>
    </row>
    <row r="204" spans="1:10">
      <c r="A204" s="5">
        <v>203</v>
      </c>
      <c r="B204" s="5" t="s">
        <v>2686</v>
      </c>
      <c r="C204" s="5" t="s">
        <v>90</v>
      </c>
      <c r="D204" s="5" t="s">
        <v>3354</v>
      </c>
      <c r="E204" s="5" t="s">
        <v>3355</v>
      </c>
      <c r="F204" s="5" t="s">
        <v>3356</v>
      </c>
      <c r="G204" s="5" t="s">
        <v>2690</v>
      </c>
      <c r="J204" s="5" t="s">
        <v>3393</v>
      </c>
    </row>
    <row r="205" spans="1:10">
      <c r="A205" s="5">
        <v>204</v>
      </c>
      <c r="B205" s="5" t="s">
        <v>2686</v>
      </c>
      <c r="C205" s="5" t="s">
        <v>90</v>
      </c>
      <c r="D205" s="5" t="s">
        <v>3357</v>
      </c>
      <c r="E205" s="5" t="s">
        <v>3358</v>
      </c>
      <c r="F205" s="5" t="s">
        <v>3359</v>
      </c>
      <c r="G205" s="5" t="s">
        <v>2773</v>
      </c>
      <c r="J205" s="5" t="s">
        <v>3393</v>
      </c>
    </row>
    <row r="206" spans="1:10">
      <c r="A206" s="5">
        <v>205</v>
      </c>
      <c r="B206" s="5" t="s">
        <v>2686</v>
      </c>
      <c r="C206" s="5" t="s">
        <v>90</v>
      </c>
      <c r="D206" s="5" t="s">
        <v>3360</v>
      </c>
      <c r="E206" s="5" t="s">
        <v>3361</v>
      </c>
      <c r="F206" s="5" t="s">
        <v>3362</v>
      </c>
      <c r="G206" s="5" t="s">
        <v>3363</v>
      </c>
      <c r="J206" s="5" t="s">
        <v>3393</v>
      </c>
    </row>
    <row r="207" spans="1:10">
      <c r="A207" s="5">
        <v>206</v>
      </c>
      <c r="B207" s="5" t="s">
        <v>2686</v>
      </c>
      <c r="C207" s="5" t="s">
        <v>90</v>
      </c>
      <c r="D207" s="5" t="s">
        <v>3364</v>
      </c>
      <c r="E207" s="5" t="s">
        <v>3365</v>
      </c>
      <c r="F207" s="5" t="s">
        <v>3366</v>
      </c>
      <c r="G207" s="5" t="s">
        <v>2749</v>
      </c>
      <c r="J207" s="5" t="s">
        <v>3393</v>
      </c>
    </row>
    <row r="208" spans="1:10">
      <c r="A208" s="5">
        <v>207</v>
      </c>
      <c r="B208" s="5" t="s">
        <v>2686</v>
      </c>
      <c r="C208" s="5" t="s">
        <v>90</v>
      </c>
      <c r="D208" s="5" t="s">
        <v>3367</v>
      </c>
      <c r="E208" s="5" t="s">
        <v>3368</v>
      </c>
      <c r="F208" s="5" t="s">
        <v>3369</v>
      </c>
      <c r="G208" s="5" t="s">
        <v>2690</v>
      </c>
      <c r="J208" s="5" t="s">
        <v>3393</v>
      </c>
    </row>
    <row r="209" spans="1:10">
      <c r="A209" s="5">
        <v>208</v>
      </c>
      <c r="B209" s="5" t="s">
        <v>2686</v>
      </c>
      <c r="C209" s="5" t="s">
        <v>90</v>
      </c>
      <c r="D209" s="5" t="s">
        <v>3370</v>
      </c>
      <c r="E209" s="5" t="s">
        <v>3371</v>
      </c>
      <c r="F209" s="5" t="s">
        <v>3372</v>
      </c>
      <c r="G209" s="5" t="s">
        <v>3373</v>
      </c>
      <c r="J209" s="5" t="s">
        <v>3393</v>
      </c>
    </row>
    <row r="210" spans="1:10">
      <c r="A210" s="5">
        <v>209</v>
      </c>
      <c r="B210" s="5" t="s">
        <v>2686</v>
      </c>
      <c r="C210" s="5" t="s">
        <v>90</v>
      </c>
      <c r="D210" s="5" t="s">
        <v>3374</v>
      </c>
      <c r="E210" s="5" t="s">
        <v>3375</v>
      </c>
      <c r="F210" s="5" t="s">
        <v>3376</v>
      </c>
      <c r="G210" s="5" t="s">
        <v>3377</v>
      </c>
      <c r="J210" s="5" t="s">
        <v>3393</v>
      </c>
    </row>
    <row r="211" spans="1:10">
      <c r="A211" s="5">
        <v>210</v>
      </c>
      <c r="B211" s="5" t="s">
        <v>2686</v>
      </c>
      <c r="C211" s="5" t="s">
        <v>90</v>
      </c>
      <c r="D211" s="5" t="s">
        <v>3378</v>
      </c>
      <c r="E211" s="5" t="s">
        <v>3379</v>
      </c>
      <c r="F211" s="5" t="s">
        <v>3380</v>
      </c>
      <c r="G211" s="5" t="s">
        <v>2895</v>
      </c>
      <c r="H211" s="5" t="s">
        <v>3381</v>
      </c>
      <c r="J211" s="5" t="s">
        <v>3393</v>
      </c>
    </row>
    <row r="212" spans="1:10">
      <c r="A212" s="5">
        <v>211</v>
      </c>
      <c r="B212" s="5" t="s">
        <v>2686</v>
      </c>
      <c r="C212" s="5" t="s">
        <v>90</v>
      </c>
      <c r="D212" s="5" t="s">
        <v>3382</v>
      </c>
      <c r="E212" s="5" t="s">
        <v>3383</v>
      </c>
      <c r="F212" s="5" t="s">
        <v>3384</v>
      </c>
      <c r="G212" s="5" t="s">
        <v>3385</v>
      </c>
      <c r="J212" s="5" t="s">
        <v>3393</v>
      </c>
    </row>
    <row r="213" spans="1:10">
      <c r="A213" s="5">
        <v>212</v>
      </c>
      <c r="B213" s="5" t="s">
        <v>2686</v>
      </c>
      <c r="C213" s="5" t="s">
        <v>90</v>
      </c>
      <c r="D213" s="5" t="s">
        <v>3386</v>
      </c>
      <c r="E213" s="5" t="s">
        <v>3387</v>
      </c>
      <c r="F213" s="5" t="s">
        <v>3362</v>
      </c>
      <c r="G213" s="5" t="s">
        <v>3388</v>
      </c>
      <c r="J213" s="5" t="s">
        <v>3393</v>
      </c>
    </row>
    <row r="214" spans="1:10">
      <c r="A214" s="5">
        <v>213</v>
      </c>
      <c r="B214" s="5" t="s">
        <v>2686</v>
      </c>
      <c r="C214" s="5" t="s">
        <v>90</v>
      </c>
      <c r="D214" s="5" t="s">
        <v>3389</v>
      </c>
      <c r="E214" s="5" t="s">
        <v>3390</v>
      </c>
      <c r="F214" s="5" t="s">
        <v>3391</v>
      </c>
      <c r="G214" s="5" t="s">
        <v>3392</v>
      </c>
      <c r="J214" s="5" t="s">
        <v>3393</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60" hidden="1" customWidth="1"/>
    <col min="18" max="18" width="14.42578125" style="212" hidden="1" customWidth="1"/>
    <col min="19" max="22" width="9.140625" style="357"/>
    <col min="23" max="16384" width="9.140625" style="36"/>
  </cols>
  <sheetData>
    <row r="1" spans="1:256" s="202" customFormat="1" ht="16.5" hidden="1" customHeight="1">
      <c r="C1" s="351"/>
      <c r="H1" s="351"/>
      <c r="I1" s="351"/>
      <c r="J1" s="351"/>
      <c r="K1" s="351" t="s">
        <v>515</v>
      </c>
      <c r="L1" s="361" t="s">
        <v>401</v>
      </c>
      <c r="M1" s="396" t="s">
        <v>514</v>
      </c>
      <c r="N1" s="396"/>
      <c r="O1" s="396"/>
      <c r="P1" s="396"/>
      <c r="Q1" s="397"/>
      <c r="R1" s="396"/>
      <c r="S1" s="396"/>
      <c r="T1" s="396"/>
      <c r="U1" s="396"/>
      <c r="V1" s="396"/>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c r="BD1" s="361"/>
      <c r="BE1" s="361"/>
      <c r="BF1" s="361"/>
      <c r="BG1" s="361"/>
      <c r="BH1" s="361"/>
      <c r="BI1" s="361"/>
      <c r="BJ1" s="361"/>
      <c r="BK1" s="361"/>
      <c r="BL1" s="361"/>
      <c r="BM1" s="361"/>
      <c r="BN1" s="361"/>
      <c r="BO1" s="361"/>
      <c r="BP1" s="361"/>
      <c r="BQ1" s="361"/>
      <c r="BR1" s="361"/>
      <c r="BS1" s="361"/>
      <c r="BT1" s="361"/>
      <c r="BU1" s="361"/>
      <c r="BV1" s="361"/>
      <c r="BW1" s="361"/>
      <c r="BX1" s="361"/>
      <c r="BY1" s="361"/>
      <c r="BZ1" s="361"/>
      <c r="CA1" s="361"/>
      <c r="CB1" s="361"/>
      <c r="CC1" s="361"/>
      <c r="CD1" s="361"/>
      <c r="CE1" s="361"/>
      <c r="CF1" s="361"/>
      <c r="CG1" s="361"/>
      <c r="CH1" s="361"/>
      <c r="CI1" s="361"/>
      <c r="CJ1" s="361"/>
      <c r="CK1" s="361"/>
      <c r="CL1" s="361"/>
      <c r="CM1" s="361"/>
      <c r="CN1" s="361"/>
      <c r="CO1" s="361"/>
      <c r="CP1" s="361"/>
      <c r="CQ1" s="361"/>
      <c r="CR1" s="361"/>
      <c r="CS1" s="361"/>
      <c r="CT1" s="361"/>
      <c r="CU1" s="361"/>
      <c r="CV1" s="361"/>
      <c r="CW1" s="361"/>
      <c r="CX1" s="361"/>
      <c r="CY1" s="361"/>
      <c r="CZ1" s="361"/>
      <c r="DA1" s="361"/>
      <c r="DB1" s="361"/>
      <c r="DC1" s="361"/>
      <c r="DD1" s="361"/>
      <c r="DE1" s="361"/>
      <c r="DF1" s="361"/>
      <c r="DG1" s="361"/>
      <c r="DH1" s="361"/>
      <c r="DI1" s="361"/>
      <c r="DJ1" s="361"/>
      <c r="DK1" s="361"/>
      <c r="DL1" s="361"/>
      <c r="DM1" s="361"/>
      <c r="DN1" s="361"/>
      <c r="DO1" s="361"/>
      <c r="DP1" s="361"/>
      <c r="DQ1" s="361"/>
      <c r="DR1" s="361"/>
      <c r="DS1" s="361"/>
      <c r="DT1" s="361"/>
      <c r="DU1" s="361"/>
      <c r="DV1" s="361"/>
      <c r="DW1" s="361"/>
      <c r="DX1" s="361"/>
      <c r="DY1" s="361"/>
      <c r="DZ1" s="361"/>
      <c r="EA1" s="361"/>
      <c r="EB1" s="361"/>
      <c r="EC1" s="361"/>
      <c r="ED1" s="361"/>
      <c r="EE1" s="361"/>
      <c r="EF1" s="361"/>
      <c r="EG1" s="361"/>
      <c r="EH1" s="361"/>
      <c r="EI1" s="361"/>
      <c r="EJ1" s="361"/>
      <c r="EK1" s="361"/>
      <c r="EL1" s="361"/>
      <c r="EM1" s="361"/>
      <c r="EN1" s="361"/>
      <c r="EO1" s="361"/>
      <c r="EP1" s="361"/>
      <c r="EQ1" s="361"/>
      <c r="ER1" s="361"/>
      <c r="ES1" s="361"/>
      <c r="ET1" s="361"/>
      <c r="EU1" s="361"/>
      <c r="EV1" s="361"/>
      <c r="EW1" s="361"/>
      <c r="EX1" s="361"/>
      <c r="EY1" s="361"/>
      <c r="EZ1" s="361"/>
      <c r="FA1" s="361"/>
      <c r="FB1" s="361"/>
      <c r="FC1" s="361"/>
      <c r="FD1" s="361"/>
      <c r="FE1" s="361"/>
      <c r="FF1" s="361"/>
      <c r="FG1" s="361"/>
      <c r="FH1" s="361"/>
      <c r="FI1" s="361"/>
      <c r="FJ1" s="361"/>
      <c r="FK1" s="361"/>
      <c r="FL1" s="361"/>
      <c r="FM1" s="361"/>
      <c r="FN1" s="361"/>
      <c r="FO1" s="361"/>
      <c r="FP1" s="361"/>
      <c r="FQ1" s="361"/>
      <c r="FR1" s="361"/>
      <c r="FS1" s="361"/>
      <c r="FT1" s="361"/>
      <c r="FU1" s="361"/>
      <c r="FV1" s="361"/>
      <c r="FW1" s="361"/>
      <c r="FX1" s="361"/>
      <c r="FY1" s="361"/>
      <c r="FZ1" s="361"/>
      <c r="GA1" s="361"/>
      <c r="GB1" s="361"/>
      <c r="GC1" s="361"/>
      <c r="GD1" s="361"/>
      <c r="GE1" s="361"/>
      <c r="GF1" s="361"/>
      <c r="GG1" s="361"/>
      <c r="GH1" s="361"/>
      <c r="GI1" s="361"/>
      <c r="GJ1" s="361"/>
      <c r="GK1" s="361"/>
      <c r="GL1" s="361"/>
      <c r="GM1" s="361"/>
      <c r="GN1" s="361"/>
      <c r="GO1" s="361"/>
      <c r="GP1" s="361"/>
      <c r="GQ1" s="361"/>
      <c r="GR1" s="361"/>
      <c r="GS1" s="361"/>
      <c r="GT1" s="361"/>
      <c r="GU1" s="361"/>
      <c r="GV1" s="361"/>
      <c r="GW1" s="361"/>
      <c r="GX1" s="361"/>
      <c r="GY1" s="361"/>
      <c r="GZ1" s="361"/>
      <c r="HA1" s="361"/>
      <c r="HB1" s="361"/>
      <c r="HC1" s="361"/>
      <c r="HD1" s="361"/>
      <c r="HE1" s="361"/>
      <c r="HF1" s="361"/>
      <c r="HG1" s="361"/>
      <c r="HH1" s="361"/>
      <c r="HI1" s="361"/>
      <c r="HJ1" s="361"/>
      <c r="HK1" s="361"/>
      <c r="HL1" s="361"/>
      <c r="HM1" s="361"/>
      <c r="HN1" s="361"/>
      <c r="HO1" s="361"/>
      <c r="HP1" s="361"/>
      <c r="HQ1" s="361"/>
      <c r="HR1" s="361"/>
      <c r="HS1" s="361"/>
      <c r="HT1" s="361"/>
      <c r="HU1" s="361"/>
      <c r="HV1" s="361"/>
      <c r="HW1" s="361"/>
      <c r="HX1" s="361"/>
      <c r="HY1" s="361"/>
      <c r="HZ1" s="361"/>
      <c r="IA1" s="361"/>
      <c r="IB1" s="361"/>
      <c r="IC1" s="361"/>
      <c r="ID1" s="361"/>
      <c r="IE1" s="361"/>
      <c r="IF1" s="361"/>
      <c r="IG1" s="361"/>
      <c r="IH1" s="361"/>
      <c r="II1" s="361"/>
      <c r="IJ1" s="361"/>
      <c r="IK1" s="361"/>
      <c r="IL1" s="361"/>
      <c r="IM1" s="361"/>
      <c r="IN1" s="361"/>
      <c r="IO1" s="361"/>
      <c r="IP1" s="361"/>
      <c r="IQ1" s="361"/>
      <c r="IR1" s="361"/>
      <c r="IS1" s="361"/>
      <c r="IT1" s="361"/>
      <c r="IU1" s="361"/>
      <c r="IV1" s="361"/>
    </row>
    <row r="2" spans="1:256" s="365" customFormat="1" ht="16.5" hidden="1" customHeight="1">
      <c r="A2" s="362"/>
      <c r="B2" s="362"/>
      <c r="C2" s="363"/>
      <c r="D2" s="362"/>
      <c r="E2" s="362"/>
      <c r="F2" s="362"/>
      <c r="G2" s="362"/>
      <c r="H2" s="362"/>
      <c r="I2" s="362"/>
      <c r="J2" s="362"/>
      <c r="K2" s="362"/>
      <c r="L2" s="362"/>
      <c r="M2" s="396"/>
      <c r="N2" s="396"/>
      <c r="O2" s="396"/>
      <c r="P2" s="396"/>
      <c r="Q2" s="397"/>
      <c r="R2" s="396"/>
      <c r="S2" s="364"/>
      <c r="T2" s="364"/>
      <c r="U2" s="364"/>
      <c r="V2" s="364"/>
      <c r="W2" s="363"/>
      <c r="X2" s="363"/>
      <c r="Y2" s="363"/>
      <c r="Z2" s="363"/>
      <c r="AA2" s="363"/>
      <c r="AB2" s="363"/>
      <c r="AC2" s="363"/>
      <c r="AD2" s="363"/>
      <c r="AE2" s="363"/>
      <c r="AF2" s="363"/>
      <c r="AG2" s="363"/>
      <c r="AH2" s="363"/>
      <c r="AI2" s="363"/>
      <c r="AJ2" s="363"/>
      <c r="AK2" s="363"/>
      <c r="AL2" s="363"/>
      <c r="AM2" s="363"/>
      <c r="AN2" s="363"/>
      <c r="AO2" s="363"/>
      <c r="AP2" s="363"/>
      <c r="AQ2" s="363"/>
      <c r="AR2" s="363"/>
      <c r="AS2" s="363"/>
      <c r="AT2" s="363"/>
      <c r="AU2" s="363"/>
      <c r="AV2" s="363"/>
      <c r="AW2" s="363"/>
      <c r="AX2" s="363"/>
      <c r="AY2" s="363"/>
      <c r="AZ2" s="363"/>
      <c r="BA2" s="363"/>
      <c r="BB2" s="363"/>
      <c r="BC2" s="363"/>
      <c r="BD2" s="363"/>
      <c r="BE2" s="363"/>
      <c r="BF2" s="363"/>
      <c r="BG2" s="363"/>
      <c r="BH2" s="363"/>
      <c r="BI2" s="363"/>
      <c r="BJ2" s="363"/>
      <c r="BK2" s="363"/>
      <c r="BL2" s="363"/>
      <c r="BM2" s="363"/>
      <c r="BN2" s="363"/>
      <c r="BO2" s="363"/>
      <c r="BP2" s="363"/>
      <c r="BQ2" s="363"/>
      <c r="BR2" s="363"/>
      <c r="BS2" s="363"/>
      <c r="BT2" s="363"/>
      <c r="BU2" s="363"/>
      <c r="BV2" s="363"/>
      <c r="BW2" s="363"/>
      <c r="BX2" s="363"/>
      <c r="BY2" s="363"/>
      <c r="BZ2" s="363"/>
      <c r="CA2" s="363"/>
      <c r="CB2" s="363"/>
      <c r="CC2" s="363"/>
      <c r="CD2" s="363"/>
      <c r="CE2" s="363"/>
      <c r="CF2" s="363"/>
      <c r="CG2" s="363"/>
      <c r="CH2" s="363"/>
      <c r="CI2" s="363"/>
      <c r="CJ2" s="363"/>
      <c r="CK2" s="363"/>
      <c r="CL2" s="363"/>
      <c r="CM2" s="363"/>
      <c r="CN2" s="363"/>
      <c r="CO2" s="363"/>
      <c r="CP2" s="363"/>
      <c r="CQ2" s="363"/>
      <c r="CR2" s="363"/>
      <c r="CS2" s="363"/>
      <c r="CT2" s="363"/>
      <c r="CU2" s="363"/>
      <c r="CV2" s="363"/>
      <c r="CW2" s="363"/>
      <c r="CX2" s="363"/>
      <c r="CY2" s="363"/>
      <c r="CZ2" s="363"/>
      <c r="DA2" s="363"/>
      <c r="DB2" s="363"/>
      <c r="DC2" s="363"/>
      <c r="DD2" s="363"/>
      <c r="DE2" s="363"/>
      <c r="DF2" s="363"/>
      <c r="DG2" s="363"/>
      <c r="DH2" s="363"/>
      <c r="DI2" s="363"/>
      <c r="DJ2" s="363"/>
      <c r="DK2" s="363"/>
      <c r="DL2" s="363"/>
      <c r="DM2" s="363"/>
      <c r="DN2" s="363"/>
      <c r="DO2" s="363"/>
      <c r="DP2" s="363"/>
      <c r="DQ2" s="363"/>
      <c r="DR2" s="363"/>
      <c r="DS2" s="363"/>
      <c r="DT2" s="363"/>
      <c r="DU2" s="363"/>
      <c r="DV2" s="363"/>
      <c r="DW2" s="363"/>
      <c r="DX2" s="363"/>
      <c r="DY2" s="363"/>
      <c r="DZ2" s="363"/>
      <c r="EA2" s="363"/>
      <c r="EB2" s="363"/>
      <c r="EC2" s="363"/>
      <c r="ED2" s="363"/>
      <c r="EE2" s="363"/>
      <c r="EF2" s="363"/>
      <c r="EG2" s="363"/>
      <c r="EH2" s="363"/>
      <c r="EI2" s="363"/>
      <c r="EJ2" s="363"/>
      <c r="EK2" s="363"/>
      <c r="EL2" s="363"/>
      <c r="EM2" s="363"/>
      <c r="EN2" s="363"/>
      <c r="EO2" s="363"/>
      <c r="EP2" s="363"/>
      <c r="EQ2" s="363"/>
      <c r="ER2" s="363"/>
      <c r="ES2" s="363"/>
      <c r="ET2" s="363"/>
    </row>
    <row r="3" spans="1:256" s="126" customFormat="1" ht="3" customHeight="1">
      <c r="A3" s="125"/>
      <c r="B3" s="36"/>
      <c r="C3" s="230"/>
      <c r="D3" s="100"/>
      <c r="E3" s="100"/>
      <c r="F3" s="100"/>
      <c r="G3" s="100"/>
      <c r="H3" s="100"/>
      <c r="I3" s="100"/>
      <c r="J3" s="100"/>
      <c r="K3" s="100"/>
      <c r="L3" s="233"/>
      <c r="M3" s="212"/>
      <c r="N3" s="212"/>
      <c r="O3" s="212"/>
      <c r="P3" s="212"/>
      <c r="Q3" s="360"/>
      <c r="R3" s="212"/>
      <c r="S3" s="357"/>
      <c r="T3" s="357"/>
      <c r="U3" s="357"/>
      <c r="V3" s="357"/>
    </row>
    <row r="4" spans="1:256" s="126" customFormat="1" ht="22.5">
      <c r="A4" s="125"/>
      <c r="B4" s="36"/>
      <c r="C4" s="230"/>
      <c r="D4" s="1154" t="s">
        <v>397</v>
      </c>
      <c r="E4" s="1155"/>
      <c r="F4" s="1155"/>
      <c r="G4" s="1155"/>
      <c r="H4" s="1156"/>
      <c r="I4" s="436"/>
      <c r="M4" s="212"/>
      <c r="N4" s="212"/>
      <c r="O4" s="212"/>
      <c r="P4" s="212"/>
      <c r="Q4" s="360"/>
      <c r="R4" s="212"/>
      <c r="S4" s="357"/>
      <c r="T4" s="357"/>
      <c r="U4" s="357"/>
      <c r="V4" s="357"/>
    </row>
    <row r="5" spans="1:256" s="126" customFormat="1" ht="3" hidden="1" customHeight="1">
      <c r="A5" s="125"/>
      <c r="B5" s="36"/>
      <c r="C5" s="230"/>
      <c r="D5" s="100"/>
      <c r="E5" s="100"/>
      <c r="F5" s="100"/>
      <c r="G5" s="100"/>
      <c r="H5" s="234"/>
      <c r="I5" s="234"/>
      <c r="J5" s="234"/>
      <c r="K5" s="234"/>
      <c r="L5" s="235"/>
      <c r="M5" s="212"/>
      <c r="N5" s="212"/>
      <c r="O5" s="212"/>
      <c r="P5" s="212"/>
      <c r="Q5" s="360"/>
      <c r="R5" s="212"/>
      <c r="S5" s="357"/>
      <c r="T5" s="357"/>
      <c r="U5" s="357"/>
      <c r="V5" s="357"/>
    </row>
    <row r="6" spans="1:256" s="126" customFormat="1" ht="20.100000000000001" hidden="1" customHeight="1">
      <c r="A6" s="236"/>
      <c r="B6" s="236"/>
      <c r="C6" s="230"/>
      <c r="D6" s="1157"/>
      <c r="E6" s="1157"/>
      <c r="F6" s="1158" t="s">
        <v>84</v>
      </c>
      <c r="G6" s="1158"/>
      <c r="H6" s="234"/>
      <c r="I6" s="234"/>
      <c r="J6" s="237"/>
      <c r="K6" s="238"/>
      <c r="L6" s="238"/>
      <c r="M6" s="212"/>
      <c r="N6" s="212"/>
      <c r="O6" s="212"/>
      <c r="P6" s="212"/>
      <c r="Q6" s="360"/>
      <c r="R6" s="212"/>
      <c r="S6" s="357"/>
      <c r="T6" s="357"/>
      <c r="U6" s="357"/>
      <c r="V6" s="357"/>
    </row>
    <row r="7" spans="1:256" ht="3" customHeight="1"/>
    <row r="8" spans="1:256" s="126" customFormat="1">
      <c r="A8" s="125"/>
      <c r="B8" s="36"/>
      <c r="C8" s="230"/>
      <c r="D8" s="1159" t="s">
        <v>16</v>
      </c>
      <c r="E8" s="1159"/>
      <c r="F8" s="1159" t="s">
        <v>398</v>
      </c>
      <c r="G8" s="1159"/>
      <c r="H8" s="1159"/>
      <c r="I8" s="1160" t="s">
        <v>399</v>
      </c>
      <c r="J8" s="1160"/>
      <c r="K8" s="1160"/>
      <c r="L8" s="1160"/>
      <c r="M8" s="212"/>
      <c r="N8" s="212"/>
      <c r="O8" s="212"/>
      <c r="P8" s="212"/>
      <c r="Q8" s="360"/>
      <c r="R8" s="212"/>
      <c r="S8" s="357"/>
      <c r="T8" s="357"/>
      <c r="U8" s="357"/>
      <c r="V8" s="357"/>
    </row>
    <row r="9" spans="1:256" s="126" customFormat="1" ht="20.25" customHeight="1">
      <c r="A9" s="125"/>
      <c r="B9" s="36"/>
      <c r="C9" s="230"/>
      <c r="D9" s="240" t="s">
        <v>92</v>
      </c>
      <c r="E9" s="240" t="s">
        <v>400</v>
      </c>
      <c r="F9" s="1150" t="s">
        <v>92</v>
      </c>
      <c r="G9" s="1151"/>
      <c r="H9" s="241" t="s">
        <v>400</v>
      </c>
      <c r="I9" s="1152" t="s">
        <v>92</v>
      </c>
      <c r="J9" s="1152"/>
      <c r="K9" s="241" t="s">
        <v>400</v>
      </c>
      <c r="L9" s="241" t="s">
        <v>401</v>
      </c>
      <c r="M9" s="212"/>
      <c r="N9" s="212"/>
      <c r="O9" s="212"/>
      <c r="P9" s="212"/>
      <c r="Q9" s="360"/>
      <c r="R9" s="212"/>
      <c r="S9" s="357"/>
      <c r="T9" s="357"/>
      <c r="U9" s="357"/>
      <c r="V9" s="357"/>
    </row>
    <row r="10" spans="1:256" ht="12" customHeight="1">
      <c r="C10" s="249"/>
      <c r="D10" s="355" t="s">
        <v>93</v>
      </c>
      <c r="E10" s="355" t="s">
        <v>49</v>
      </c>
      <c r="F10" s="1153" t="s">
        <v>50</v>
      </c>
      <c r="G10" s="1153"/>
      <c r="H10" s="355" t="s">
        <v>51</v>
      </c>
      <c r="I10" s="1153" t="s">
        <v>68</v>
      </c>
      <c r="J10" s="1153"/>
      <c r="K10" s="355" t="s">
        <v>69</v>
      </c>
      <c r="L10" s="355" t="s">
        <v>183</v>
      </c>
      <c r="M10" s="263"/>
      <c r="N10" s="263"/>
      <c r="O10" s="263"/>
      <c r="P10" s="263"/>
      <c r="Q10" s="239"/>
      <c r="R10" s="263"/>
      <c r="S10" s="356"/>
      <c r="T10" s="356"/>
      <c r="U10" s="356"/>
      <c r="V10" s="356"/>
    </row>
    <row r="11" spans="1:256" s="126" customFormat="1" hidden="1">
      <c r="A11" s="36"/>
      <c r="B11" s="36"/>
      <c r="C11" s="230"/>
      <c r="D11" s="242">
        <v>0</v>
      </c>
      <c r="E11" s="243"/>
      <c r="F11" s="162"/>
      <c r="G11" s="162"/>
      <c r="H11" s="244"/>
      <c r="I11" s="245"/>
      <c r="J11" s="162"/>
      <c r="K11" s="244"/>
      <c r="L11" s="246"/>
      <c r="M11" s="400" t="s">
        <v>522</v>
      </c>
      <c r="N11" s="212"/>
      <c r="O11" s="212"/>
      <c r="P11" s="212" t="s">
        <v>520</v>
      </c>
      <c r="Q11" s="360" t="s">
        <v>521</v>
      </c>
      <c r="R11" s="212" t="s">
        <v>584</v>
      </c>
      <c r="S11" s="357"/>
      <c r="T11" s="357"/>
      <c r="U11" s="357"/>
      <c r="V11" s="357"/>
    </row>
    <row r="12" spans="1:256" s="265" customFormat="1" ht="0.95" customHeight="1">
      <c r="A12" s="89"/>
      <c r="B12" s="186" t="s">
        <v>405</v>
      </c>
      <c r="C12" s="1162"/>
      <c r="D12" s="1159">
        <v>1</v>
      </c>
      <c r="E12" s="1163" t="s">
        <v>3399</v>
      </c>
      <c r="F12" s="1112"/>
      <c r="G12" s="1104">
        <v>0</v>
      </c>
      <c r="H12" s="358"/>
      <c r="I12" s="250"/>
      <c r="J12" s="395" t="s">
        <v>519</v>
      </c>
      <c r="K12" s="735"/>
      <c r="L12" s="266"/>
      <c r="M12" s="831" t="e">
        <f ca="1">mergeValue(H12)</f>
        <v>#NAME?</v>
      </c>
      <c r="N12" s="1010"/>
      <c r="O12" s="1010"/>
      <c r="P12" s="831" t="str">
        <f>IF(ISERROR(MATCH(Q12,MODesc,0)),"n","y")</f>
        <v>n</v>
      </c>
      <c r="Q12" s="1010" t="s">
        <v>3399</v>
      </c>
      <c r="R12" s="831" t="str">
        <f>K12&amp;"("&amp;L12&amp;")"</f>
        <v>()</v>
      </c>
      <c r="S12" s="186"/>
      <c r="T12" s="186"/>
      <c r="U12" s="248"/>
      <c r="V12" s="186"/>
      <c r="W12" s="186"/>
      <c r="X12" s="186"/>
      <c r="Y12" s="264"/>
      <c r="Z12" s="264"/>
      <c r="AA12" s="598"/>
      <c r="AB12" s="598"/>
      <c r="AC12" s="598"/>
      <c r="AD12" s="598"/>
      <c r="AE12" s="598"/>
      <c r="AF12" s="598"/>
      <c r="AG12" s="598"/>
      <c r="AH12" s="598"/>
      <c r="AI12" s="598"/>
      <c r="AJ12" s="598"/>
      <c r="AK12" s="598"/>
      <c r="AL12" s="598"/>
      <c r="AM12" s="598"/>
      <c r="AN12" s="598"/>
      <c r="AO12" s="598"/>
      <c r="AP12" s="598"/>
      <c r="AQ12" s="598"/>
      <c r="AR12" s="598"/>
      <c r="AS12" s="598"/>
      <c r="AT12" s="598"/>
      <c r="AU12" s="598"/>
      <c r="AV12" s="598"/>
      <c r="AW12" s="598"/>
      <c r="AX12" s="598"/>
      <c r="AY12" s="598"/>
      <c r="AZ12" s="598"/>
      <c r="BA12" s="598"/>
      <c r="BB12" s="598"/>
      <c r="BC12" s="598"/>
      <c r="BD12" s="598"/>
      <c r="BE12" s="598"/>
      <c r="BF12" s="598"/>
      <c r="BG12" s="598"/>
      <c r="BH12" s="598"/>
      <c r="BI12" s="598"/>
      <c r="BJ12" s="598"/>
      <c r="BK12" s="598"/>
      <c r="BL12" s="598"/>
      <c r="BM12" s="598"/>
      <c r="BN12" s="598"/>
      <c r="BO12" s="598"/>
      <c r="BP12" s="598"/>
      <c r="BQ12" s="598"/>
      <c r="BR12" s="598"/>
      <c r="BS12" s="598"/>
      <c r="BT12" s="598"/>
      <c r="BU12" s="598"/>
      <c r="BV12" s="264"/>
      <c r="BW12" s="264"/>
      <c r="BX12" s="264"/>
      <c r="BY12" s="264"/>
      <c r="BZ12" s="264"/>
      <c r="CA12" s="264"/>
      <c r="CB12" s="264"/>
      <c r="CC12" s="264"/>
      <c r="CD12" s="264"/>
      <c r="CE12" s="264"/>
    </row>
    <row r="13" spans="1:256" s="265" customFormat="1" ht="0.95" customHeight="1">
      <c r="A13" s="89"/>
      <c r="B13" s="186" t="s">
        <v>405</v>
      </c>
      <c r="C13" s="1162"/>
      <c r="D13" s="1159"/>
      <c r="E13" s="1164"/>
      <c r="F13" s="1165"/>
      <c r="G13" s="1159">
        <v>1</v>
      </c>
      <c r="H13" s="1161" t="s">
        <v>1510</v>
      </c>
      <c r="I13" s="250"/>
      <c r="J13" s="395" t="s">
        <v>519</v>
      </c>
      <c r="K13" s="735"/>
      <c r="L13" s="266"/>
      <c r="M13" s="831" t="e">
        <f ca="1">mergeValue(H13)</f>
        <v>#NAME?</v>
      </c>
      <c r="N13" s="1010"/>
      <c r="O13" s="1010"/>
      <c r="P13" s="1010"/>
      <c r="Q13" s="1010"/>
      <c r="R13" s="831" t="str">
        <f>K13&amp;"("&amp;L13&amp;")"</f>
        <v>()</v>
      </c>
      <c r="S13" s="186"/>
      <c r="T13" s="186"/>
      <c r="U13" s="248"/>
      <c r="V13" s="186"/>
      <c r="W13" s="186"/>
      <c r="X13" s="186"/>
      <c r="Y13" s="264"/>
      <c r="Z13" s="264"/>
      <c r="AA13" s="598"/>
      <c r="AB13" s="598"/>
      <c r="AC13" s="598"/>
      <c r="AD13" s="598"/>
      <c r="AE13" s="598"/>
      <c r="AF13" s="598"/>
      <c r="AG13" s="598"/>
      <c r="AH13" s="598"/>
      <c r="AI13" s="598"/>
      <c r="AJ13" s="598"/>
      <c r="AK13" s="598"/>
      <c r="AL13" s="598"/>
      <c r="AM13" s="598"/>
      <c r="AN13" s="598"/>
      <c r="AO13" s="598"/>
      <c r="AP13" s="598"/>
      <c r="AQ13" s="598"/>
      <c r="AR13" s="598"/>
      <c r="AS13" s="598"/>
      <c r="AT13" s="598"/>
      <c r="AU13" s="598"/>
      <c r="AV13" s="598"/>
      <c r="AW13" s="598"/>
      <c r="AX13" s="598"/>
      <c r="AY13" s="598"/>
      <c r="AZ13" s="598"/>
      <c r="BA13" s="598"/>
      <c r="BB13" s="598"/>
      <c r="BC13" s="598"/>
      <c r="BD13" s="598"/>
      <c r="BE13" s="598"/>
      <c r="BF13" s="598"/>
      <c r="BG13" s="598"/>
      <c r="BH13" s="598"/>
      <c r="BI13" s="598"/>
      <c r="BJ13" s="598"/>
      <c r="BK13" s="598"/>
      <c r="BL13" s="598"/>
      <c r="BM13" s="598"/>
      <c r="BN13" s="598"/>
      <c r="BO13" s="598"/>
      <c r="BP13" s="598"/>
      <c r="BQ13" s="598"/>
      <c r="BR13" s="598"/>
      <c r="BS13" s="598"/>
      <c r="BT13" s="598"/>
      <c r="BU13" s="598"/>
      <c r="BV13" s="264"/>
      <c r="BW13" s="264"/>
      <c r="BX13" s="264"/>
      <c r="BY13" s="264"/>
      <c r="BZ13" s="264"/>
      <c r="CA13" s="264"/>
      <c r="CB13" s="264"/>
      <c r="CC13" s="264"/>
      <c r="CD13" s="264"/>
      <c r="CE13" s="264"/>
    </row>
    <row r="14" spans="1:256" s="265" customFormat="1" ht="15" customHeight="1">
      <c r="A14" s="89"/>
      <c r="B14" s="186" t="s">
        <v>405</v>
      </c>
      <c r="C14" s="1162"/>
      <c r="D14" s="1159"/>
      <c r="E14" s="1164"/>
      <c r="F14" s="1166"/>
      <c r="G14" s="1159"/>
      <c r="H14" s="1161"/>
      <c r="I14" s="1120"/>
      <c r="J14" s="1104">
        <v>1</v>
      </c>
      <c r="K14" s="1111" t="s">
        <v>1510</v>
      </c>
      <c r="L14" s="247" t="s">
        <v>1511</v>
      </c>
      <c r="M14" s="831" t="e">
        <f ca="1">mergeValue(H14)</f>
        <v>#NAME?</v>
      </c>
      <c r="N14" s="1010"/>
      <c r="O14" s="1010"/>
      <c r="P14" s="1010"/>
      <c r="Q14" s="1010"/>
      <c r="R14" s="831" t="str">
        <f>K14&amp;" ("&amp;L14&amp;")"</f>
        <v>Город Казань (92701000)</v>
      </c>
      <c r="S14" s="186"/>
      <c r="T14" s="186"/>
      <c r="U14" s="248"/>
      <c r="V14" s="186"/>
      <c r="W14" s="186"/>
      <c r="X14" s="186"/>
      <c r="Y14" s="264"/>
      <c r="Z14" s="264"/>
      <c r="AA14" s="598"/>
      <c r="AB14" s="598"/>
      <c r="AC14" s="598"/>
      <c r="AD14" s="598"/>
      <c r="AE14" s="598"/>
      <c r="AF14" s="598"/>
      <c r="AG14" s="598"/>
      <c r="AH14" s="598"/>
      <c r="AI14" s="598"/>
      <c r="AJ14" s="598"/>
      <c r="AK14" s="598"/>
      <c r="AL14" s="598"/>
      <c r="AM14" s="598"/>
      <c r="AN14" s="598"/>
      <c r="AO14" s="598"/>
      <c r="AP14" s="598"/>
      <c r="AQ14" s="598"/>
      <c r="AR14" s="598"/>
      <c r="AS14" s="598"/>
      <c r="AT14" s="598"/>
      <c r="AU14" s="598"/>
      <c r="AV14" s="598"/>
      <c r="AW14" s="598"/>
      <c r="AX14" s="598"/>
      <c r="AY14" s="598"/>
      <c r="AZ14" s="598"/>
      <c r="BA14" s="598"/>
      <c r="BB14" s="598"/>
      <c r="BC14" s="598"/>
      <c r="BD14" s="598"/>
      <c r="BE14" s="598"/>
      <c r="BF14" s="598"/>
      <c r="BG14" s="598"/>
      <c r="BH14" s="598"/>
      <c r="BI14" s="598"/>
      <c r="BJ14" s="598"/>
      <c r="BK14" s="598"/>
      <c r="BL14" s="598"/>
      <c r="BM14" s="598"/>
      <c r="BN14" s="598"/>
      <c r="BO14" s="598"/>
      <c r="BP14" s="598"/>
      <c r="BQ14" s="598"/>
      <c r="BR14" s="598"/>
      <c r="BS14" s="598"/>
      <c r="BT14" s="598"/>
      <c r="BU14" s="598"/>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400"/>
      <c r="N15" s="212"/>
      <c r="O15" s="212"/>
      <c r="P15" s="212"/>
      <c r="Q15" s="360" t="s">
        <v>19</v>
      </c>
      <c r="R15" s="212"/>
      <c r="S15" s="357"/>
      <c r="T15" s="357"/>
      <c r="U15" s="357"/>
      <c r="V15" s="357"/>
    </row>
    <row r="16" spans="1:256" s="126" customFormat="1" ht="21" customHeight="1">
      <c r="A16" s="125"/>
      <c r="B16" s="36"/>
      <c r="C16" s="232"/>
      <c r="D16" s="254"/>
      <c r="E16" s="254"/>
      <c r="F16" s="254"/>
      <c r="G16" s="254"/>
      <c r="H16" s="254"/>
      <c r="I16" s="254"/>
      <c r="J16" s="254"/>
      <c r="K16" s="254"/>
      <c r="L16" s="254"/>
      <c r="M16" s="212"/>
      <c r="N16" s="212"/>
      <c r="O16" s="212"/>
      <c r="P16" s="212"/>
      <c r="Q16" s="360"/>
      <c r="R16" s="212"/>
      <c r="S16" s="357"/>
      <c r="T16" s="357"/>
      <c r="U16" s="357"/>
      <c r="V16" s="357"/>
    </row>
    <row r="17" spans="1:22" s="126" customFormat="1">
      <c r="A17" s="125"/>
      <c r="B17" s="36"/>
      <c r="C17" s="232"/>
      <c r="D17" s="36"/>
      <c r="E17" s="36"/>
      <c r="F17" s="36"/>
      <c r="G17" s="36"/>
      <c r="H17" s="36"/>
      <c r="I17" s="36"/>
      <c r="J17" s="36"/>
      <c r="K17" s="36"/>
      <c r="L17" s="36"/>
      <c r="M17" s="212"/>
      <c r="N17" s="212"/>
      <c r="O17" s="212"/>
      <c r="P17" s="212"/>
      <c r="Q17" s="360"/>
      <c r="R17" s="212"/>
      <c r="S17" s="357"/>
      <c r="T17" s="357"/>
      <c r="U17" s="357"/>
      <c r="V17" s="357"/>
    </row>
    <row r="18" spans="1:22" s="126" customFormat="1" ht="0.75" customHeight="1">
      <c r="A18" s="125"/>
      <c r="B18" s="36"/>
      <c r="C18" s="232"/>
      <c r="D18" s="36"/>
      <c r="E18" s="36"/>
      <c r="F18" s="36"/>
      <c r="G18" s="36"/>
      <c r="H18" s="36"/>
      <c r="I18" s="36"/>
      <c r="J18" s="36"/>
      <c r="K18" s="36"/>
      <c r="L18" s="36"/>
      <c r="M18" s="212"/>
      <c r="N18" s="212"/>
      <c r="O18" s="212"/>
      <c r="P18" s="212"/>
      <c r="Q18" s="360"/>
      <c r="R18" s="212"/>
      <c r="S18" s="357"/>
      <c r="T18" s="357"/>
      <c r="U18" s="357"/>
      <c r="V18" s="357"/>
    </row>
    <row r="19" spans="1:22" s="256" customFormat="1" ht="10.5">
      <c r="A19" s="255"/>
      <c r="C19" s="257"/>
      <c r="D19" s="258"/>
      <c r="E19" s="258"/>
      <c r="M19" s="212"/>
      <c r="N19" s="212"/>
      <c r="O19" s="212"/>
      <c r="P19" s="212"/>
      <c r="Q19" s="360"/>
      <c r="R19" s="212"/>
      <c r="S19" s="357"/>
      <c r="T19" s="357"/>
      <c r="U19" s="357"/>
      <c r="V19" s="357"/>
    </row>
    <row r="20" spans="1:22" s="256" customFormat="1" ht="10.5">
      <c r="A20" s="255"/>
      <c r="C20" s="257"/>
      <c r="D20" s="258"/>
      <c r="E20" s="258"/>
      <c r="M20" s="212"/>
      <c r="N20" s="212"/>
      <c r="O20" s="212"/>
      <c r="P20" s="212"/>
      <c r="Q20" s="360"/>
      <c r="R20" s="212"/>
      <c r="S20" s="357"/>
      <c r="T20" s="357"/>
      <c r="U20" s="357"/>
      <c r="V20" s="357"/>
    </row>
  </sheetData>
  <sheetProtection algorithmName="SHA-512" hashValue="liwXPdE7cr4grgrNnbY1iXyS2x+CLVSp98W6dTW+YwpFQYRxTkXbudCeFAjp9SUY5N5b0ruZ5UI0NqBo0r0cpQ==" saltValue="ktRL1POhPZSgu+FjxrsoHQ==" spinCount="100000" sheet="1" objects="1" scenarios="1" formatColumns="0" formatRows="0"/>
  <mergeCells count="16">
    <mergeCell ref="H13:H14"/>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957"/>
  <sheetViews>
    <sheetView showGridLines="0" zoomScaleNormal="100" workbookViewId="0"/>
  </sheetViews>
  <sheetFormatPr defaultRowHeight="11.25"/>
  <cols>
    <col min="1" max="1" width="9.140625" style="1062"/>
  </cols>
  <sheetData>
    <row r="1" spans="1:4">
      <c r="A1" s="1062" t="s">
        <v>2656</v>
      </c>
      <c r="B1" t="s">
        <v>514</v>
      </c>
      <c r="C1" t="s">
        <v>515</v>
      </c>
      <c r="D1" t="s">
        <v>2655</v>
      </c>
    </row>
    <row r="2" spans="1:4">
      <c r="A2" s="1062">
        <v>1</v>
      </c>
      <c r="B2" t="s">
        <v>777</v>
      </c>
      <c r="C2" t="s">
        <v>777</v>
      </c>
      <c r="D2" t="s">
        <v>778</v>
      </c>
    </row>
    <row r="3" spans="1:4">
      <c r="A3" s="1062">
        <v>2</v>
      </c>
      <c r="B3" t="s">
        <v>777</v>
      </c>
      <c r="C3" t="s">
        <v>779</v>
      </c>
      <c r="D3" t="s">
        <v>780</v>
      </c>
    </row>
    <row r="4" spans="1:4">
      <c r="A4" s="1062">
        <v>3</v>
      </c>
      <c r="B4" t="s">
        <v>777</v>
      </c>
      <c r="C4" t="s">
        <v>781</v>
      </c>
      <c r="D4" t="s">
        <v>782</v>
      </c>
    </row>
    <row r="5" spans="1:4">
      <c r="A5" s="1062">
        <v>4</v>
      </c>
      <c r="B5" t="s">
        <v>777</v>
      </c>
      <c r="C5" t="s">
        <v>783</v>
      </c>
      <c r="D5" t="s">
        <v>784</v>
      </c>
    </row>
    <row r="6" spans="1:4">
      <c r="A6" s="1062">
        <v>5</v>
      </c>
      <c r="B6" t="s">
        <v>777</v>
      </c>
      <c r="C6" t="s">
        <v>785</v>
      </c>
      <c r="D6" t="s">
        <v>786</v>
      </c>
    </row>
    <row r="7" spans="1:4">
      <c r="A7" s="1062">
        <v>6</v>
      </c>
      <c r="B7" t="s">
        <v>777</v>
      </c>
      <c r="C7" t="s">
        <v>787</v>
      </c>
      <c r="D7" t="s">
        <v>788</v>
      </c>
    </row>
    <row r="8" spans="1:4">
      <c r="A8" s="1062">
        <v>7</v>
      </c>
      <c r="B8" t="s">
        <v>777</v>
      </c>
      <c r="C8" t="s">
        <v>789</v>
      </c>
      <c r="D8" t="s">
        <v>790</v>
      </c>
    </row>
    <row r="9" spans="1:4">
      <c r="A9" s="1062">
        <v>8</v>
      </c>
      <c r="B9" t="s">
        <v>777</v>
      </c>
      <c r="C9" t="s">
        <v>791</v>
      </c>
      <c r="D9" t="s">
        <v>792</v>
      </c>
    </row>
    <row r="10" spans="1:4">
      <c r="A10" s="1062">
        <v>9</v>
      </c>
      <c r="B10" t="s">
        <v>777</v>
      </c>
      <c r="C10" t="s">
        <v>793</v>
      </c>
      <c r="D10" t="s">
        <v>794</v>
      </c>
    </row>
    <row r="11" spans="1:4">
      <c r="A11" s="1062">
        <v>10</v>
      </c>
      <c r="B11" t="s">
        <v>777</v>
      </c>
      <c r="C11" t="s">
        <v>795</v>
      </c>
      <c r="D11" t="s">
        <v>796</v>
      </c>
    </row>
    <row r="12" spans="1:4">
      <c r="A12" s="1062">
        <v>11</v>
      </c>
      <c r="B12" t="s">
        <v>777</v>
      </c>
      <c r="C12" t="s">
        <v>797</v>
      </c>
      <c r="D12" t="s">
        <v>798</v>
      </c>
    </row>
    <row r="13" spans="1:4">
      <c r="A13" s="1062">
        <v>12</v>
      </c>
      <c r="B13" t="s">
        <v>777</v>
      </c>
      <c r="C13" t="s">
        <v>799</v>
      </c>
      <c r="D13" t="s">
        <v>800</v>
      </c>
    </row>
    <row r="14" spans="1:4">
      <c r="A14" s="1062">
        <v>13</v>
      </c>
      <c r="B14" t="s">
        <v>777</v>
      </c>
      <c r="C14" t="s">
        <v>801</v>
      </c>
      <c r="D14" t="s">
        <v>802</v>
      </c>
    </row>
    <row r="15" spans="1:4">
      <c r="A15" s="1062">
        <v>14</v>
      </c>
      <c r="B15" t="s">
        <v>777</v>
      </c>
      <c r="C15" t="s">
        <v>803</v>
      </c>
      <c r="D15" t="s">
        <v>804</v>
      </c>
    </row>
    <row r="16" spans="1:4">
      <c r="A16" s="1062">
        <v>15</v>
      </c>
      <c r="B16" t="s">
        <v>777</v>
      </c>
      <c r="C16" t="s">
        <v>805</v>
      </c>
      <c r="D16" t="s">
        <v>806</v>
      </c>
    </row>
    <row r="17" spans="1:4">
      <c r="A17" s="1062">
        <v>16</v>
      </c>
      <c r="B17" t="s">
        <v>777</v>
      </c>
      <c r="C17" t="s">
        <v>807</v>
      </c>
      <c r="D17" t="s">
        <v>808</v>
      </c>
    </row>
    <row r="18" spans="1:4">
      <c r="A18" s="1062">
        <v>17</v>
      </c>
      <c r="B18" t="s">
        <v>777</v>
      </c>
      <c r="C18" t="s">
        <v>809</v>
      </c>
      <c r="D18" t="s">
        <v>810</v>
      </c>
    </row>
    <row r="19" spans="1:4">
      <c r="A19" s="1062">
        <v>18</v>
      </c>
      <c r="B19" t="s">
        <v>777</v>
      </c>
      <c r="C19" t="s">
        <v>811</v>
      </c>
      <c r="D19" t="s">
        <v>812</v>
      </c>
    </row>
    <row r="20" spans="1:4">
      <c r="A20" s="1062">
        <v>19</v>
      </c>
      <c r="B20" t="s">
        <v>777</v>
      </c>
      <c r="C20" t="s">
        <v>813</v>
      </c>
      <c r="D20" t="s">
        <v>814</v>
      </c>
    </row>
    <row r="21" spans="1:4">
      <c r="A21" s="1062">
        <v>20</v>
      </c>
      <c r="B21" t="s">
        <v>777</v>
      </c>
      <c r="C21" t="s">
        <v>815</v>
      </c>
      <c r="D21" t="s">
        <v>816</v>
      </c>
    </row>
    <row r="22" spans="1:4">
      <c r="A22" s="1062">
        <v>21</v>
      </c>
      <c r="B22" t="s">
        <v>777</v>
      </c>
      <c r="C22" t="s">
        <v>817</v>
      </c>
      <c r="D22" t="s">
        <v>818</v>
      </c>
    </row>
    <row r="23" spans="1:4">
      <c r="A23" s="1062">
        <v>22</v>
      </c>
      <c r="B23" t="s">
        <v>777</v>
      </c>
      <c r="C23" t="s">
        <v>819</v>
      </c>
      <c r="D23" t="s">
        <v>820</v>
      </c>
    </row>
    <row r="24" spans="1:4">
      <c r="A24" s="1062">
        <v>23</v>
      </c>
      <c r="B24" t="s">
        <v>777</v>
      </c>
      <c r="C24" t="s">
        <v>821</v>
      </c>
      <c r="D24" t="s">
        <v>822</v>
      </c>
    </row>
    <row r="25" spans="1:4">
      <c r="A25" s="1062">
        <v>24</v>
      </c>
      <c r="B25" t="s">
        <v>823</v>
      </c>
      <c r="C25" t="s">
        <v>825</v>
      </c>
      <c r="D25" t="s">
        <v>826</v>
      </c>
    </row>
    <row r="26" spans="1:4">
      <c r="A26" s="1062">
        <v>25</v>
      </c>
      <c r="B26" t="s">
        <v>823</v>
      </c>
      <c r="C26" t="s">
        <v>823</v>
      </c>
      <c r="D26" t="s">
        <v>824</v>
      </c>
    </row>
    <row r="27" spans="1:4">
      <c r="A27" s="1062">
        <v>26</v>
      </c>
      <c r="B27" t="s">
        <v>823</v>
      </c>
      <c r="C27" t="s">
        <v>827</v>
      </c>
      <c r="D27" t="s">
        <v>828</v>
      </c>
    </row>
    <row r="28" spans="1:4">
      <c r="A28" s="1062">
        <v>27</v>
      </c>
      <c r="B28" t="s">
        <v>823</v>
      </c>
      <c r="C28" t="s">
        <v>829</v>
      </c>
      <c r="D28" t="s">
        <v>830</v>
      </c>
    </row>
    <row r="29" spans="1:4">
      <c r="A29" s="1062">
        <v>28</v>
      </c>
      <c r="B29" t="s">
        <v>823</v>
      </c>
      <c r="C29" t="s">
        <v>831</v>
      </c>
      <c r="D29" t="s">
        <v>832</v>
      </c>
    </row>
    <row r="30" spans="1:4">
      <c r="A30" s="1062">
        <v>29</v>
      </c>
      <c r="B30" t="s">
        <v>823</v>
      </c>
      <c r="C30" t="s">
        <v>833</v>
      </c>
      <c r="D30" t="s">
        <v>834</v>
      </c>
    </row>
    <row r="31" spans="1:4">
      <c r="A31" s="1062">
        <v>30</v>
      </c>
      <c r="B31" t="s">
        <v>823</v>
      </c>
      <c r="C31" t="s">
        <v>835</v>
      </c>
      <c r="D31" t="s">
        <v>836</v>
      </c>
    </row>
    <row r="32" spans="1:4">
      <c r="A32" s="1062">
        <v>31</v>
      </c>
      <c r="B32" t="s">
        <v>823</v>
      </c>
      <c r="C32" t="s">
        <v>837</v>
      </c>
      <c r="D32" t="s">
        <v>838</v>
      </c>
    </row>
    <row r="33" spans="1:4">
      <c r="A33" s="1062">
        <v>32</v>
      </c>
      <c r="B33" t="s">
        <v>823</v>
      </c>
      <c r="C33" t="s">
        <v>839</v>
      </c>
      <c r="D33" t="s">
        <v>840</v>
      </c>
    </row>
    <row r="34" spans="1:4">
      <c r="A34" s="1062">
        <v>33</v>
      </c>
      <c r="B34" t="s">
        <v>823</v>
      </c>
      <c r="C34" t="s">
        <v>841</v>
      </c>
      <c r="D34" t="s">
        <v>842</v>
      </c>
    </row>
    <row r="35" spans="1:4">
      <c r="A35" s="1062">
        <v>34</v>
      </c>
      <c r="B35" t="s">
        <v>823</v>
      </c>
      <c r="C35" t="s">
        <v>843</v>
      </c>
      <c r="D35" t="s">
        <v>844</v>
      </c>
    </row>
    <row r="36" spans="1:4">
      <c r="A36" s="1062">
        <v>35</v>
      </c>
      <c r="B36" t="s">
        <v>823</v>
      </c>
      <c r="C36" t="s">
        <v>845</v>
      </c>
      <c r="D36" t="s">
        <v>846</v>
      </c>
    </row>
    <row r="37" spans="1:4">
      <c r="A37" s="1062">
        <v>36</v>
      </c>
      <c r="B37" t="s">
        <v>823</v>
      </c>
      <c r="C37" t="s">
        <v>847</v>
      </c>
      <c r="D37" t="s">
        <v>848</v>
      </c>
    </row>
    <row r="38" spans="1:4">
      <c r="A38" s="1062">
        <v>37</v>
      </c>
      <c r="B38" t="s">
        <v>823</v>
      </c>
      <c r="C38" t="s">
        <v>849</v>
      </c>
      <c r="D38" t="s">
        <v>850</v>
      </c>
    </row>
    <row r="39" spans="1:4">
      <c r="A39" s="1062">
        <v>38</v>
      </c>
      <c r="B39" t="s">
        <v>823</v>
      </c>
      <c r="C39" t="s">
        <v>851</v>
      </c>
      <c r="D39" t="s">
        <v>852</v>
      </c>
    </row>
    <row r="40" spans="1:4">
      <c r="A40" s="1062">
        <v>39</v>
      </c>
      <c r="B40" t="s">
        <v>823</v>
      </c>
      <c r="C40" t="s">
        <v>853</v>
      </c>
      <c r="D40" t="s">
        <v>854</v>
      </c>
    </row>
    <row r="41" spans="1:4">
      <c r="A41" s="1062">
        <v>40</v>
      </c>
      <c r="B41" t="s">
        <v>823</v>
      </c>
      <c r="C41" t="s">
        <v>855</v>
      </c>
      <c r="D41" t="s">
        <v>856</v>
      </c>
    </row>
    <row r="42" spans="1:4">
      <c r="A42" s="1062">
        <v>41</v>
      </c>
      <c r="B42" t="s">
        <v>823</v>
      </c>
      <c r="C42" t="s">
        <v>857</v>
      </c>
      <c r="D42" t="s">
        <v>858</v>
      </c>
    </row>
    <row r="43" spans="1:4">
      <c r="A43" s="1062">
        <v>42</v>
      </c>
      <c r="B43" t="s">
        <v>823</v>
      </c>
      <c r="C43" t="s">
        <v>859</v>
      </c>
      <c r="D43" t="s">
        <v>860</v>
      </c>
    </row>
    <row r="44" spans="1:4">
      <c r="A44" s="1062">
        <v>43</v>
      </c>
      <c r="B44" t="s">
        <v>823</v>
      </c>
      <c r="C44" t="s">
        <v>861</v>
      </c>
      <c r="D44" t="s">
        <v>862</v>
      </c>
    </row>
    <row r="45" spans="1:4">
      <c r="A45" s="1062">
        <v>44</v>
      </c>
      <c r="B45" t="s">
        <v>823</v>
      </c>
      <c r="C45" t="s">
        <v>863</v>
      </c>
      <c r="D45" t="s">
        <v>864</v>
      </c>
    </row>
    <row r="46" spans="1:4">
      <c r="A46" s="1062">
        <v>45</v>
      </c>
      <c r="B46" t="s">
        <v>823</v>
      </c>
      <c r="C46" t="s">
        <v>865</v>
      </c>
      <c r="D46" t="s">
        <v>866</v>
      </c>
    </row>
    <row r="47" spans="1:4">
      <c r="A47" s="1062">
        <v>46</v>
      </c>
      <c r="B47" t="s">
        <v>823</v>
      </c>
      <c r="C47" t="s">
        <v>867</v>
      </c>
      <c r="D47" t="s">
        <v>868</v>
      </c>
    </row>
    <row r="48" spans="1:4">
      <c r="A48" s="1062">
        <v>47</v>
      </c>
      <c r="B48" t="s">
        <v>823</v>
      </c>
      <c r="C48" t="s">
        <v>869</v>
      </c>
      <c r="D48" t="s">
        <v>870</v>
      </c>
    </row>
    <row r="49" spans="1:4">
      <c r="A49" s="1062">
        <v>48</v>
      </c>
      <c r="B49" t="s">
        <v>823</v>
      </c>
      <c r="C49" t="s">
        <v>871</v>
      </c>
      <c r="D49" t="s">
        <v>872</v>
      </c>
    </row>
    <row r="50" spans="1:4">
      <c r="A50" s="1062">
        <v>49</v>
      </c>
      <c r="B50" t="s">
        <v>823</v>
      </c>
      <c r="C50" t="s">
        <v>873</v>
      </c>
      <c r="D50" t="s">
        <v>874</v>
      </c>
    </row>
    <row r="51" spans="1:4">
      <c r="A51" s="1062">
        <v>50</v>
      </c>
      <c r="B51" t="s">
        <v>823</v>
      </c>
      <c r="C51" t="s">
        <v>875</v>
      </c>
      <c r="D51" t="s">
        <v>876</v>
      </c>
    </row>
    <row r="52" spans="1:4">
      <c r="A52" s="1062">
        <v>51</v>
      </c>
      <c r="B52" t="s">
        <v>823</v>
      </c>
      <c r="C52" t="s">
        <v>877</v>
      </c>
      <c r="D52" t="s">
        <v>878</v>
      </c>
    </row>
    <row r="53" spans="1:4">
      <c r="A53" s="1062">
        <v>52</v>
      </c>
      <c r="B53" t="s">
        <v>823</v>
      </c>
      <c r="C53" t="s">
        <v>879</v>
      </c>
      <c r="D53" t="s">
        <v>880</v>
      </c>
    </row>
    <row r="54" spans="1:4">
      <c r="A54" s="1062">
        <v>53</v>
      </c>
      <c r="B54" t="s">
        <v>881</v>
      </c>
      <c r="C54" t="s">
        <v>881</v>
      </c>
      <c r="D54" t="s">
        <v>882</v>
      </c>
    </row>
    <row r="55" spans="1:4">
      <c r="A55" s="1062">
        <v>54</v>
      </c>
      <c r="B55" t="s">
        <v>881</v>
      </c>
      <c r="C55" t="s">
        <v>883</v>
      </c>
      <c r="D55" t="s">
        <v>884</v>
      </c>
    </row>
    <row r="56" spans="1:4">
      <c r="A56" s="1062">
        <v>55</v>
      </c>
      <c r="B56" t="s">
        <v>881</v>
      </c>
      <c r="C56" t="s">
        <v>885</v>
      </c>
      <c r="D56" t="s">
        <v>886</v>
      </c>
    </row>
    <row r="57" spans="1:4">
      <c r="A57" s="1062">
        <v>56</v>
      </c>
      <c r="B57" t="s">
        <v>881</v>
      </c>
      <c r="C57" t="s">
        <v>887</v>
      </c>
      <c r="D57" t="s">
        <v>888</v>
      </c>
    </row>
    <row r="58" spans="1:4">
      <c r="A58" s="1062">
        <v>57</v>
      </c>
      <c r="B58" t="s">
        <v>881</v>
      </c>
      <c r="C58" t="s">
        <v>889</v>
      </c>
      <c r="D58" t="s">
        <v>890</v>
      </c>
    </row>
    <row r="59" spans="1:4">
      <c r="A59" s="1062">
        <v>58</v>
      </c>
      <c r="B59" t="s">
        <v>881</v>
      </c>
      <c r="C59" t="s">
        <v>891</v>
      </c>
      <c r="D59" t="s">
        <v>892</v>
      </c>
    </row>
    <row r="60" spans="1:4">
      <c r="A60" s="1062">
        <v>59</v>
      </c>
      <c r="B60" t="s">
        <v>881</v>
      </c>
      <c r="C60" t="s">
        <v>893</v>
      </c>
      <c r="D60" t="s">
        <v>894</v>
      </c>
    </row>
    <row r="61" spans="1:4">
      <c r="A61" s="1062">
        <v>60</v>
      </c>
      <c r="B61" t="s">
        <v>881</v>
      </c>
      <c r="C61" t="s">
        <v>895</v>
      </c>
      <c r="D61" t="s">
        <v>896</v>
      </c>
    </row>
    <row r="62" spans="1:4">
      <c r="A62" s="1062">
        <v>61</v>
      </c>
      <c r="B62" t="s">
        <v>881</v>
      </c>
      <c r="C62" t="s">
        <v>897</v>
      </c>
      <c r="D62" t="s">
        <v>898</v>
      </c>
    </row>
    <row r="63" spans="1:4">
      <c r="A63" s="1062">
        <v>62</v>
      </c>
      <c r="B63" t="s">
        <v>881</v>
      </c>
      <c r="C63" t="s">
        <v>899</v>
      </c>
      <c r="D63" t="s">
        <v>900</v>
      </c>
    </row>
    <row r="64" spans="1:4">
      <c r="A64" s="1062">
        <v>63</v>
      </c>
      <c r="B64" t="s">
        <v>881</v>
      </c>
      <c r="C64" t="s">
        <v>901</v>
      </c>
      <c r="D64" t="s">
        <v>902</v>
      </c>
    </row>
    <row r="65" spans="1:4">
      <c r="A65" s="1062">
        <v>64</v>
      </c>
      <c r="B65" t="s">
        <v>881</v>
      </c>
      <c r="C65" t="s">
        <v>903</v>
      </c>
      <c r="D65" t="s">
        <v>904</v>
      </c>
    </row>
    <row r="66" spans="1:4">
      <c r="A66" s="1062">
        <v>65</v>
      </c>
      <c r="B66" t="s">
        <v>881</v>
      </c>
      <c r="C66" t="s">
        <v>905</v>
      </c>
      <c r="D66" t="s">
        <v>906</v>
      </c>
    </row>
    <row r="67" spans="1:4">
      <c r="A67" s="1062">
        <v>66</v>
      </c>
      <c r="B67" t="s">
        <v>881</v>
      </c>
      <c r="C67" t="s">
        <v>907</v>
      </c>
      <c r="D67" t="s">
        <v>908</v>
      </c>
    </row>
    <row r="68" spans="1:4">
      <c r="A68" s="1062">
        <v>67</v>
      </c>
      <c r="B68" t="s">
        <v>881</v>
      </c>
      <c r="C68" t="s">
        <v>909</v>
      </c>
      <c r="D68" t="s">
        <v>910</v>
      </c>
    </row>
    <row r="69" spans="1:4">
      <c r="A69" s="1062">
        <v>68</v>
      </c>
      <c r="B69" t="s">
        <v>881</v>
      </c>
      <c r="C69" t="s">
        <v>911</v>
      </c>
      <c r="D69" t="s">
        <v>912</v>
      </c>
    </row>
    <row r="70" spans="1:4">
      <c r="A70" s="1062">
        <v>69</v>
      </c>
      <c r="B70" t="s">
        <v>881</v>
      </c>
      <c r="C70" t="s">
        <v>913</v>
      </c>
      <c r="D70" t="s">
        <v>914</v>
      </c>
    </row>
    <row r="71" spans="1:4">
      <c r="A71" s="1062">
        <v>70</v>
      </c>
      <c r="B71" t="s">
        <v>881</v>
      </c>
      <c r="C71" t="s">
        <v>915</v>
      </c>
      <c r="D71" t="s">
        <v>916</v>
      </c>
    </row>
    <row r="72" spans="1:4">
      <c r="A72" s="1062">
        <v>71</v>
      </c>
      <c r="B72" t="s">
        <v>881</v>
      </c>
      <c r="C72" t="s">
        <v>917</v>
      </c>
      <c r="D72" t="s">
        <v>918</v>
      </c>
    </row>
    <row r="73" spans="1:4">
      <c r="A73" s="1062">
        <v>72</v>
      </c>
      <c r="B73" t="s">
        <v>881</v>
      </c>
      <c r="C73" t="s">
        <v>919</v>
      </c>
      <c r="D73" t="s">
        <v>920</v>
      </c>
    </row>
    <row r="74" spans="1:4">
      <c r="A74" s="1062">
        <v>73</v>
      </c>
      <c r="B74" t="s">
        <v>881</v>
      </c>
      <c r="C74" t="s">
        <v>921</v>
      </c>
      <c r="D74" t="s">
        <v>922</v>
      </c>
    </row>
    <row r="75" spans="1:4">
      <c r="A75" s="1062">
        <v>74</v>
      </c>
      <c r="B75" t="s">
        <v>881</v>
      </c>
      <c r="C75" t="s">
        <v>923</v>
      </c>
      <c r="D75" t="s">
        <v>924</v>
      </c>
    </row>
    <row r="76" spans="1:4">
      <c r="A76" s="1062">
        <v>75</v>
      </c>
      <c r="B76" t="s">
        <v>925</v>
      </c>
      <c r="C76" t="s">
        <v>927</v>
      </c>
      <c r="D76" t="s">
        <v>928</v>
      </c>
    </row>
    <row r="77" spans="1:4">
      <c r="A77" s="1062">
        <v>76</v>
      </c>
      <c r="B77" t="s">
        <v>925</v>
      </c>
      <c r="C77" t="s">
        <v>929</v>
      </c>
      <c r="D77" t="s">
        <v>930</v>
      </c>
    </row>
    <row r="78" spans="1:4">
      <c r="A78" s="1062">
        <v>77</v>
      </c>
      <c r="B78" t="s">
        <v>925</v>
      </c>
      <c r="C78" t="s">
        <v>931</v>
      </c>
      <c r="D78" t="s">
        <v>932</v>
      </c>
    </row>
    <row r="79" spans="1:4">
      <c r="A79" s="1062">
        <v>78</v>
      </c>
      <c r="B79" t="s">
        <v>925</v>
      </c>
      <c r="C79" t="s">
        <v>925</v>
      </c>
      <c r="D79" t="s">
        <v>926</v>
      </c>
    </row>
    <row r="80" spans="1:4">
      <c r="A80" s="1062">
        <v>79</v>
      </c>
      <c r="B80" t="s">
        <v>925</v>
      </c>
      <c r="C80" t="s">
        <v>933</v>
      </c>
      <c r="D80" t="s">
        <v>934</v>
      </c>
    </row>
    <row r="81" spans="1:4">
      <c r="A81" s="1062">
        <v>80</v>
      </c>
      <c r="B81" t="s">
        <v>925</v>
      </c>
      <c r="C81" t="s">
        <v>935</v>
      </c>
      <c r="D81" t="s">
        <v>936</v>
      </c>
    </row>
    <row r="82" spans="1:4">
      <c r="A82" s="1062">
        <v>81</v>
      </c>
      <c r="B82" t="s">
        <v>925</v>
      </c>
      <c r="C82" t="s">
        <v>937</v>
      </c>
      <c r="D82" t="s">
        <v>938</v>
      </c>
    </row>
    <row r="83" spans="1:4">
      <c r="A83" s="1062">
        <v>82</v>
      </c>
      <c r="B83" t="s">
        <v>925</v>
      </c>
      <c r="C83" t="s">
        <v>939</v>
      </c>
      <c r="D83" t="s">
        <v>940</v>
      </c>
    </row>
    <row r="84" spans="1:4">
      <c r="A84" s="1062">
        <v>83</v>
      </c>
      <c r="B84" t="s">
        <v>925</v>
      </c>
      <c r="C84" t="s">
        <v>941</v>
      </c>
      <c r="D84" t="s">
        <v>942</v>
      </c>
    </row>
    <row r="85" spans="1:4">
      <c r="A85" s="1062">
        <v>84</v>
      </c>
      <c r="B85" t="s">
        <v>925</v>
      </c>
      <c r="C85" t="s">
        <v>943</v>
      </c>
      <c r="D85" t="s">
        <v>944</v>
      </c>
    </row>
    <row r="86" spans="1:4">
      <c r="A86" s="1062">
        <v>85</v>
      </c>
      <c r="B86" t="s">
        <v>925</v>
      </c>
      <c r="C86" t="s">
        <v>945</v>
      </c>
      <c r="D86" t="s">
        <v>946</v>
      </c>
    </row>
    <row r="87" spans="1:4">
      <c r="A87" s="1062">
        <v>86</v>
      </c>
      <c r="B87" t="s">
        <v>925</v>
      </c>
      <c r="C87" t="s">
        <v>947</v>
      </c>
      <c r="D87" t="s">
        <v>948</v>
      </c>
    </row>
    <row r="88" spans="1:4">
      <c r="A88" s="1062">
        <v>87</v>
      </c>
      <c r="B88" t="s">
        <v>925</v>
      </c>
      <c r="C88" t="s">
        <v>949</v>
      </c>
      <c r="D88" t="s">
        <v>950</v>
      </c>
    </row>
    <row r="89" spans="1:4">
      <c r="A89" s="1062">
        <v>88</v>
      </c>
      <c r="B89" t="s">
        <v>925</v>
      </c>
      <c r="C89" t="s">
        <v>951</v>
      </c>
      <c r="D89" t="s">
        <v>952</v>
      </c>
    </row>
    <row r="90" spans="1:4">
      <c r="A90" s="1062">
        <v>89</v>
      </c>
      <c r="B90" t="s">
        <v>925</v>
      </c>
      <c r="C90" t="s">
        <v>953</v>
      </c>
      <c r="D90" t="s">
        <v>954</v>
      </c>
    </row>
    <row r="91" spans="1:4">
      <c r="A91" s="1062">
        <v>90</v>
      </c>
      <c r="B91" t="s">
        <v>925</v>
      </c>
      <c r="C91" t="s">
        <v>955</v>
      </c>
      <c r="D91" t="s">
        <v>956</v>
      </c>
    </row>
    <row r="92" spans="1:4">
      <c r="A92" s="1062">
        <v>91</v>
      </c>
      <c r="B92" t="s">
        <v>925</v>
      </c>
      <c r="C92" t="s">
        <v>957</v>
      </c>
      <c r="D92" t="s">
        <v>958</v>
      </c>
    </row>
    <row r="93" spans="1:4">
      <c r="A93" s="1062">
        <v>92</v>
      </c>
      <c r="B93" t="s">
        <v>925</v>
      </c>
      <c r="C93" t="s">
        <v>959</v>
      </c>
      <c r="D93" t="s">
        <v>960</v>
      </c>
    </row>
    <row r="94" spans="1:4">
      <c r="A94" s="1062">
        <v>93</v>
      </c>
      <c r="B94" t="s">
        <v>925</v>
      </c>
      <c r="C94" t="s">
        <v>961</v>
      </c>
      <c r="D94" t="s">
        <v>962</v>
      </c>
    </row>
    <row r="95" spans="1:4">
      <c r="A95" s="1062">
        <v>94</v>
      </c>
      <c r="B95" t="s">
        <v>925</v>
      </c>
      <c r="C95" t="s">
        <v>963</v>
      </c>
      <c r="D95" t="s">
        <v>964</v>
      </c>
    </row>
    <row r="96" spans="1:4">
      <c r="A96" s="1062">
        <v>95</v>
      </c>
      <c r="B96" t="s">
        <v>925</v>
      </c>
      <c r="C96" t="s">
        <v>965</v>
      </c>
      <c r="D96" t="s">
        <v>966</v>
      </c>
    </row>
    <row r="97" spans="1:4">
      <c r="A97" s="1062">
        <v>96</v>
      </c>
      <c r="B97" t="s">
        <v>925</v>
      </c>
      <c r="C97" t="s">
        <v>967</v>
      </c>
      <c r="D97" t="s">
        <v>968</v>
      </c>
    </row>
    <row r="98" spans="1:4">
      <c r="A98" s="1062">
        <v>97</v>
      </c>
      <c r="B98" t="s">
        <v>925</v>
      </c>
      <c r="C98" t="s">
        <v>969</v>
      </c>
      <c r="D98" t="s">
        <v>970</v>
      </c>
    </row>
    <row r="99" spans="1:4">
      <c r="A99" s="1062">
        <v>98</v>
      </c>
      <c r="B99" t="s">
        <v>925</v>
      </c>
      <c r="C99" t="s">
        <v>865</v>
      </c>
      <c r="D99" t="s">
        <v>971</v>
      </c>
    </row>
    <row r="100" spans="1:4">
      <c r="A100" s="1062">
        <v>99</v>
      </c>
      <c r="B100" t="s">
        <v>925</v>
      </c>
      <c r="C100" t="s">
        <v>972</v>
      </c>
      <c r="D100" t="s">
        <v>973</v>
      </c>
    </row>
    <row r="101" spans="1:4">
      <c r="A101" s="1062">
        <v>100</v>
      </c>
      <c r="B101" t="s">
        <v>925</v>
      </c>
      <c r="C101" t="s">
        <v>974</v>
      </c>
      <c r="D101" t="s">
        <v>975</v>
      </c>
    </row>
    <row r="102" spans="1:4">
      <c r="A102" s="1062">
        <v>101</v>
      </c>
      <c r="B102" t="s">
        <v>925</v>
      </c>
      <c r="C102" t="s">
        <v>976</v>
      </c>
      <c r="D102" t="s">
        <v>977</v>
      </c>
    </row>
    <row r="103" spans="1:4">
      <c r="A103" s="1062">
        <v>102</v>
      </c>
      <c r="B103" t="s">
        <v>978</v>
      </c>
      <c r="C103" t="s">
        <v>978</v>
      </c>
      <c r="D103" t="s">
        <v>979</v>
      </c>
    </row>
    <row r="104" spans="1:4">
      <c r="A104" s="1062">
        <v>103</v>
      </c>
      <c r="B104" t="s">
        <v>978</v>
      </c>
      <c r="C104" t="s">
        <v>980</v>
      </c>
      <c r="D104" t="s">
        <v>981</v>
      </c>
    </row>
    <row r="105" spans="1:4">
      <c r="A105" s="1062">
        <v>104</v>
      </c>
      <c r="B105" t="s">
        <v>978</v>
      </c>
      <c r="C105" t="s">
        <v>982</v>
      </c>
      <c r="D105" t="s">
        <v>983</v>
      </c>
    </row>
    <row r="106" spans="1:4">
      <c r="A106" s="1062">
        <v>105</v>
      </c>
      <c r="B106" t="s">
        <v>978</v>
      </c>
      <c r="C106" t="s">
        <v>984</v>
      </c>
      <c r="D106" t="s">
        <v>985</v>
      </c>
    </row>
    <row r="107" spans="1:4">
      <c r="A107" s="1062">
        <v>106</v>
      </c>
      <c r="B107" t="s">
        <v>978</v>
      </c>
      <c r="C107" t="s">
        <v>986</v>
      </c>
      <c r="D107" t="s">
        <v>987</v>
      </c>
    </row>
    <row r="108" spans="1:4">
      <c r="A108" s="1062">
        <v>107</v>
      </c>
      <c r="B108" t="s">
        <v>978</v>
      </c>
      <c r="C108" t="s">
        <v>988</v>
      </c>
      <c r="D108" t="s">
        <v>989</v>
      </c>
    </row>
    <row r="109" spans="1:4">
      <c r="A109" s="1062">
        <v>108</v>
      </c>
      <c r="B109" t="s">
        <v>978</v>
      </c>
      <c r="C109" t="s">
        <v>990</v>
      </c>
      <c r="D109" t="s">
        <v>991</v>
      </c>
    </row>
    <row r="110" spans="1:4">
      <c r="A110" s="1062">
        <v>109</v>
      </c>
      <c r="B110" t="s">
        <v>978</v>
      </c>
      <c r="C110" t="s">
        <v>992</v>
      </c>
      <c r="D110" t="s">
        <v>993</v>
      </c>
    </row>
    <row r="111" spans="1:4">
      <c r="A111" s="1062">
        <v>110</v>
      </c>
      <c r="B111" t="s">
        <v>978</v>
      </c>
      <c r="C111" t="s">
        <v>994</v>
      </c>
      <c r="D111" t="s">
        <v>995</v>
      </c>
    </row>
    <row r="112" spans="1:4">
      <c r="A112" s="1062">
        <v>111</v>
      </c>
      <c r="B112" t="s">
        <v>978</v>
      </c>
      <c r="C112" t="s">
        <v>996</v>
      </c>
      <c r="D112" t="s">
        <v>997</v>
      </c>
    </row>
    <row r="113" spans="1:4">
      <c r="A113" s="1062">
        <v>112</v>
      </c>
      <c r="B113" t="s">
        <v>978</v>
      </c>
      <c r="C113" t="s">
        <v>998</v>
      </c>
      <c r="D113" t="s">
        <v>999</v>
      </c>
    </row>
    <row r="114" spans="1:4">
      <c r="A114" s="1062">
        <v>113</v>
      </c>
      <c r="B114" t="s">
        <v>978</v>
      </c>
      <c r="C114" t="s">
        <v>1000</v>
      </c>
      <c r="D114" t="s">
        <v>1001</v>
      </c>
    </row>
    <row r="115" spans="1:4">
      <c r="A115" s="1062">
        <v>114</v>
      </c>
      <c r="B115" t="s">
        <v>978</v>
      </c>
      <c r="C115" t="s">
        <v>1002</v>
      </c>
      <c r="D115" t="s">
        <v>1003</v>
      </c>
    </row>
    <row r="116" spans="1:4">
      <c r="A116" s="1062">
        <v>115</v>
      </c>
      <c r="B116" t="s">
        <v>978</v>
      </c>
      <c r="C116" t="s">
        <v>1004</v>
      </c>
      <c r="D116" t="s">
        <v>1005</v>
      </c>
    </row>
    <row r="117" spans="1:4">
      <c r="A117" s="1062">
        <v>116</v>
      </c>
      <c r="B117" t="s">
        <v>978</v>
      </c>
      <c r="C117" t="s">
        <v>1006</v>
      </c>
      <c r="D117" t="s">
        <v>1007</v>
      </c>
    </row>
    <row r="118" spans="1:4">
      <c r="A118" s="1062">
        <v>117</v>
      </c>
      <c r="B118" t="s">
        <v>978</v>
      </c>
      <c r="C118" t="s">
        <v>1008</v>
      </c>
      <c r="D118" t="s">
        <v>1009</v>
      </c>
    </row>
    <row r="119" spans="1:4">
      <c r="A119" s="1062">
        <v>118</v>
      </c>
      <c r="B119" t="s">
        <v>978</v>
      </c>
      <c r="C119" t="s">
        <v>1010</v>
      </c>
      <c r="D119" t="s">
        <v>1011</v>
      </c>
    </row>
    <row r="120" spans="1:4">
      <c r="A120" s="1062">
        <v>119</v>
      </c>
      <c r="B120" t="s">
        <v>978</v>
      </c>
      <c r="C120" t="s">
        <v>1012</v>
      </c>
      <c r="D120" t="s">
        <v>1013</v>
      </c>
    </row>
    <row r="121" spans="1:4">
      <c r="A121" s="1062">
        <v>120</v>
      </c>
      <c r="B121" t="s">
        <v>978</v>
      </c>
      <c r="C121" t="s">
        <v>1014</v>
      </c>
      <c r="D121" t="s">
        <v>1015</v>
      </c>
    </row>
    <row r="122" spans="1:4">
      <c r="A122" s="1062">
        <v>121</v>
      </c>
      <c r="B122" t="s">
        <v>978</v>
      </c>
      <c r="C122" t="s">
        <v>1016</v>
      </c>
      <c r="D122" t="s">
        <v>1017</v>
      </c>
    </row>
    <row r="123" spans="1:4">
      <c r="A123" s="1062">
        <v>122</v>
      </c>
      <c r="B123" t="s">
        <v>978</v>
      </c>
      <c r="C123" t="s">
        <v>1018</v>
      </c>
      <c r="D123" t="s">
        <v>1019</v>
      </c>
    </row>
    <row r="124" spans="1:4">
      <c r="A124" s="1062">
        <v>123</v>
      </c>
      <c r="B124" t="s">
        <v>1020</v>
      </c>
      <c r="C124" t="s">
        <v>1020</v>
      </c>
      <c r="D124" t="s">
        <v>1021</v>
      </c>
    </row>
    <row r="125" spans="1:4">
      <c r="A125" s="1062">
        <v>124</v>
      </c>
      <c r="B125" t="s">
        <v>1020</v>
      </c>
      <c r="C125" t="s">
        <v>1022</v>
      </c>
      <c r="D125" t="s">
        <v>1023</v>
      </c>
    </row>
    <row r="126" spans="1:4">
      <c r="A126" s="1062">
        <v>125</v>
      </c>
      <c r="B126" t="s">
        <v>1020</v>
      </c>
      <c r="C126" t="s">
        <v>1024</v>
      </c>
      <c r="D126" t="s">
        <v>1025</v>
      </c>
    </row>
    <row r="127" spans="1:4">
      <c r="A127" s="1062">
        <v>126</v>
      </c>
      <c r="B127" t="s">
        <v>1020</v>
      </c>
      <c r="C127" t="s">
        <v>1026</v>
      </c>
      <c r="D127" t="s">
        <v>1027</v>
      </c>
    </row>
    <row r="128" spans="1:4">
      <c r="A128" s="1062">
        <v>127</v>
      </c>
      <c r="B128" t="s">
        <v>1020</v>
      </c>
      <c r="C128" t="s">
        <v>1028</v>
      </c>
      <c r="D128" t="s">
        <v>1029</v>
      </c>
    </row>
    <row r="129" spans="1:4">
      <c r="A129" s="1062">
        <v>128</v>
      </c>
      <c r="B129" t="s">
        <v>1020</v>
      </c>
      <c r="C129" t="s">
        <v>1030</v>
      </c>
      <c r="D129" t="s">
        <v>1031</v>
      </c>
    </row>
    <row r="130" spans="1:4">
      <c r="A130" s="1062">
        <v>129</v>
      </c>
      <c r="B130" t="s">
        <v>1020</v>
      </c>
      <c r="C130" t="s">
        <v>1032</v>
      </c>
      <c r="D130" t="s">
        <v>1033</v>
      </c>
    </row>
    <row r="131" spans="1:4">
      <c r="A131" s="1062">
        <v>130</v>
      </c>
      <c r="B131" t="s">
        <v>1020</v>
      </c>
      <c r="C131" t="s">
        <v>1034</v>
      </c>
      <c r="D131" t="s">
        <v>1035</v>
      </c>
    </row>
    <row r="132" spans="1:4">
      <c r="A132" s="1062">
        <v>131</v>
      </c>
      <c r="B132" t="s">
        <v>1020</v>
      </c>
      <c r="C132" t="s">
        <v>1036</v>
      </c>
      <c r="D132" t="s">
        <v>1037</v>
      </c>
    </row>
    <row r="133" spans="1:4">
      <c r="A133" s="1062">
        <v>132</v>
      </c>
      <c r="B133" t="s">
        <v>1020</v>
      </c>
      <c r="C133" t="s">
        <v>1038</v>
      </c>
      <c r="D133" t="s">
        <v>1039</v>
      </c>
    </row>
    <row r="134" spans="1:4">
      <c r="A134" s="1062">
        <v>133</v>
      </c>
      <c r="B134" t="s">
        <v>1020</v>
      </c>
      <c r="C134" t="s">
        <v>1040</v>
      </c>
      <c r="D134" t="s">
        <v>1041</v>
      </c>
    </row>
    <row r="135" spans="1:4">
      <c r="A135" s="1062">
        <v>134</v>
      </c>
      <c r="B135" t="s">
        <v>1020</v>
      </c>
      <c r="C135" t="s">
        <v>1042</v>
      </c>
      <c r="D135" t="s">
        <v>1043</v>
      </c>
    </row>
    <row r="136" spans="1:4">
      <c r="A136" s="1062">
        <v>135</v>
      </c>
      <c r="B136" t="s">
        <v>1020</v>
      </c>
      <c r="C136" t="s">
        <v>1044</v>
      </c>
      <c r="D136" t="s">
        <v>1045</v>
      </c>
    </row>
    <row r="137" spans="1:4">
      <c r="A137" s="1062">
        <v>136</v>
      </c>
      <c r="B137" t="s">
        <v>1020</v>
      </c>
      <c r="C137" t="s">
        <v>1046</v>
      </c>
      <c r="D137" t="s">
        <v>1047</v>
      </c>
    </row>
    <row r="138" spans="1:4">
      <c r="A138" s="1062">
        <v>137</v>
      </c>
      <c r="B138" t="s">
        <v>1020</v>
      </c>
      <c r="C138" t="s">
        <v>1048</v>
      </c>
      <c r="D138" t="s">
        <v>1049</v>
      </c>
    </row>
    <row r="139" spans="1:4">
      <c r="A139" s="1062">
        <v>138</v>
      </c>
      <c r="B139" t="s">
        <v>1020</v>
      </c>
      <c r="C139" t="s">
        <v>1050</v>
      </c>
      <c r="D139" t="s">
        <v>1051</v>
      </c>
    </row>
    <row r="140" spans="1:4">
      <c r="A140" s="1062">
        <v>139</v>
      </c>
      <c r="B140" t="s">
        <v>1020</v>
      </c>
      <c r="C140" t="s">
        <v>1052</v>
      </c>
      <c r="D140" t="s">
        <v>1053</v>
      </c>
    </row>
    <row r="141" spans="1:4">
      <c r="A141" s="1062">
        <v>140</v>
      </c>
      <c r="B141" t="s">
        <v>1020</v>
      </c>
      <c r="C141" t="s">
        <v>1054</v>
      </c>
      <c r="D141" t="s">
        <v>1055</v>
      </c>
    </row>
    <row r="142" spans="1:4">
      <c r="A142" s="1062">
        <v>141</v>
      </c>
      <c r="B142" t="s">
        <v>1020</v>
      </c>
      <c r="C142" t="s">
        <v>1056</v>
      </c>
      <c r="D142" t="s">
        <v>1057</v>
      </c>
    </row>
    <row r="143" spans="1:4">
      <c r="A143" s="1062">
        <v>142</v>
      </c>
      <c r="B143" t="s">
        <v>1020</v>
      </c>
      <c r="C143" t="s">
        <v>1058</v>
      </c>
      <c r="D143" t="s">
        <v>1059</v>
      </c>
    </row>
    <row r="144" spans="1:4">
      <c r="A144" s="1062">
        <v>143</v>
      </c>
      <c r="B144" t="s">
        <v>1020</v>
      </c>
      <c r="C144" t="s">
        <v>1060</v>
      </c>
      <c r="D144" t="s">
        <v>1061</v>
      </c>
    </row>
    <row r="145" spans="1:4">
      <c r="A145" s="1062">
        <v>144</v>
      </c>
      <c r="B145" t="s">
        <v>1020</v>
      </c>
      <c r="C145" t="s">
        <v>1062</v>
      </c>
      <c r="D145" t="s">
        <v>1063</v>
      </c>
    </row>
    <row r="146" spans="1:4">
      <c r="A146" s="1062">
        <v>145</v>
      </c>
      <c r="B146" t="s">
        <v>1064</v>
      </c>
      <c r="C146" t="s">
        <v>1066</v>
      </c>
      <c r="D146" t="s">
        <v>1067</v>
      </c>
    </row>
    <row r="147" spans="1:4">
      <c r="A147" s="1062">
        <v>146</v>
      </c>
      <c r="B147" t="s">
        <v>1064</v>
      </c>
      <c r="C147" t="s">
        <v>1064</v>
      </c>
      <c r="D147" t="s">
        <v>1065</v>
      </c>
    </row>
    <row r="148" spans="1:4">
      <c r="A148" s="1062">
        <v>147</v>
      </c>
      <c r="B148" t="s">
        <v>1064</v>
      </c>
      <c r="C148" t="s">
        <v>1068</v>
      </c>
      <c r="D148" t="s">
        <v>1069</v>
      </c>
    </row>
    <row r="149" spans="1:4">
      <c r="A149" s="1062">
        <v>148</v>
      </c>
      <c r="B149" t="s">
        <v>1064</v>
      </c>
      <c r="C149" t="s">
        <v>1022</v>
      </c>
      <c r="D149" t="s">
        <v>1070</v>
      </c>
    </row>
    <row r="150" spans="1:4">
      <c r="A150" s="1062">
        <v>149</v>
      </c>
      <c r="B150" t="s">
        <v>1064</v>
      </c>
      <c r="C150" t="s">
        <v>1071</v>
      </c>
      <c r="D150" t="s">
        <v>1072</v>
      </c>
    </row>
    <row r="151" spans="1:4">
      <c r="A151" s="1062">
        <v>150</v>
      </c>
      <c r="B151" t="s">
        <v>1064</v>
      </c>
      <c r="C151" t="s">
        <v>1073</v>
      </c>
      <c r="D151" t="s">
        <v>1074</v>
      </c>
    </row>
    <row r="152" spans="1:4">
      <c r="A152" s="1062">
        <v>151</v>
      </c>
      <c r="B152" t="s">
        <v>1064</v>
      </c>
      <c r="C152" t="s">
        <v>1026</v>
      </c>
      <c r="D152" t="s">
        <v>1075</v>
      </c>
    </row>
    <row r="153" spans="1:4">
      <c r="A153" s="1062">
        <v>152</v>
      </c>
      <c r="B153" t="s">
        <v>1064</v>
      </c>
      <c r="C153" t="s">
        <v>1076</v>
      </c>
      <c r="D153" t="s">
        <v>1077</v>
      </c>
    </row>
    <row r="154" spans="1:4">
      <c r="A154" s="1062">
        <v>153</v>
      </c>
      <c r="B154" t="s">
        <v>1064</v>
      </c>
      <c r="C154" t="s">
        <v>1078</v>
      </c>
      <c r="D154" t="s">
        <v>1079</v>
      </c>
    </row>
    <row r="155" spans="1:4">
      <c r="A155" s="1062">
        <v>154</v>
      </c>
      <c r="B155" t="s">
        <v>1064</v>
      </c>
      <c r="C155" t="s">
        <v>1080</v>
      </c>
      <c r="D155" t="s">
        <v>1081</v>
      </c>
    </row>
    <row r="156" spans="1:4">
      <c r="A156" s="1062">
        <v>155</v>
      </c>
      <c r="B156" t="s">
        <v>1064</v>
      </c>
      <c r="C156" t="s">
        <v>1082</v>
      </c>
      <c r="D156" t="s">
        <v>1083</v>
      </c>
    </row>
    <row r="157" spans="1:4">
      <c r="A157" s="1062">
        <v>156</v>
      </c>
      <c r="B157" t="s">
        <v>1064</v>
      </c>
      <c r="C157" t="s">
        <v>1084</v>
      </c>
      <c r="D157" t="s">
        <v>1085</v>
      </c>
    </row>
    <row r="158" spans="1:4">
      <c r="A158" s="1062">
        <v>157</v>
      </c>
      <c r="B158" t="s">
        <v>1064</v>
      </c>
      <c r="C158" t="s">
        <v>1086</v>
      </c>
      <c r="D158" t="s">
        <v>1087</v>
      </c>
    </row>
    <row r="159" spans="1:4">
      <c r="A159" s="1062">
        <v>158</v>
      </c>
      <c r="B159" t="s">
        <v>1064</v>
      </c>
      <c r="C159" t="s">
        <v>1088</v>
      </c>
      <c r="D159" t="s">
        <v>1089</v>
      </c>
    </row>
    <row r="160" spans="1:4">
      <c r="A160" s="1062">
        <v>159</v>
      </c>
      <c r="B160" t="s">
        <v>1064</v>
      </c>
      <c r="C160" t="s">
        <v>1090</v>
      </c>
      <c r="D160" t="s">
        <v>1091</v>
      </c>
    </row>
    <row r="161" spans="1:4">
      <c r="A161" s="1062">
        <v>160</v>
      </c>
      <c r="B161" t="s">
        <v>1064</v>
      </c>
      <c r="C161" t="s">
        <v>1092</v>
      </c>
      <c r="D161" t="s">
        <v>1093</v>
      </c>
    </row>
    <row r="162" spans="1:4">
      <c r="A162" s="1062">
        <v>161</v>
      </c>
      <c r="B162" t="s">
        <v>1064</v>
      </c>
      <c r="C162" t="s">
        <v>1094</v>
      </c>
      <c r="D162" t="s">
        <v>1095</v>
      </c>
    </row>
    <row r="163" spans="1:4">
      <c r="A163" s="1062">
        <v>162</v>
      </c>
      <c r="B163" t="s">
        <v>1064</v>
      </c>
      <c r="C163" t="s">
        <v>1096</v>
      </c>
      <c r="D163" t="s">
        <v>1097</v>
      </c>
    </row>
    <row r="164" spans="1:4">
      <c r="A164" s="1062">
        <v>163</v>
      </c>
      <c r="B164" t="s">
        <v>1064</v>
      </c>
      <c r="C164" t="s">
        <v>1098</v>
      </c>
      <c r="D164" t="s">
        <v>1099</v>
      </c>
    </row>
    <row r="165" spans="1:4">
      <c r="A165" s="1062">
        <v>164</v>
      </c>
      <c r="B165" t="s">
        <v>1064</v>
      </c>
      <c r="C165" t="s">
        <v>1100</v>
      </c>
      <c r="D165" t="s">
        <v>1101</v>
      </c>
    </row>
    <row r="166" spans="1:4">
      <c r="A166" s="1062">
        <v>165</v>
      </c>
      <c r="B166" t="s">
        <v>1064</v>
      </c>
      <c r="C166" t="s">
        <v>1102</v>
      </c>
      <c r="D166" t="s">
        <v>1103</v>
      </c>
    </row>
    <row r="167" spans="1:4">
      <c r="A167" s="1062">
        <v>166</v>
      </c>
      <c r="B167" t="s">
        <v>1064</v>
      </c>
      <c r="C167" t="s">
        <v>1104</v>
      </c>
      <c r="D167" t="s">
        <v>1105</v>
      </c>
    </row>
    <row r="168" spans="1:4">
      <c r="A168" s="1062">
        <v>167</v>
      </c>
      <c r="B168" t="s">
        <v>1064</v>
      </c>
      <c r="C168" t="s">
        <v>1106</v>
      </c>
      <c r="D168" t="s">
        <v>1107</v>
      </c>
    </row>
    <row r="169" spans="1:4">
      <c r="A169" s="1062">
        <v>168</v>
      </c>
      <c r="B169" t="s">
        <v>1064</v>
      </c>
      <c r="C169" t="s">
        <v>1108</v>
      </c>
      <c r="D169" t="s">
        <v>1109</v>
      </c>
    </row>
    <row r="170" spans="1:4">
      <c r="A170" s="1062">
        <v>169</v>
      </c>
      <c r="B170" t="s">
        <v>1064</v>
      </c>
      <c r="C170" t="s">
        <v>1110</v>
      </c>
      <c r="D170" t="s">
        <v>1111</v>
      </c>
    </row>
    <row r="171" spans="1:4">
      <c r="A171" s="1062">
        <v>170</v>
      </c>
      <c r="B171" t="s">
        <v>1064</v>
      </c>
      <c r="C171" t="s">
        <v>1112</v>
      </c>
      <c r="D171" t="s">
        <v>1113</v>
      </c>
    </row>
    <row r="172" spans="1:4">
      <c r="A172" s="1062">
        <v>171</v>
      </c>
      <c r="B172" t="s">
        <v>1064</v>
      </c>
      <c r="C172" t="s">
        <v>1114</v>
      </c>
      <c r="D172" t="s">
        <v>1115</v>
      </c>
    </row>
    <row r="173" spans="1:4">
      <c r="A173" s="1062">
        <v>172</v>
      </c>
      <c r="B173" t="s">
        <v>1064</v>
      </c>
      <c r="C173" t="s">
        <v>1116</v>
      </c>
      <c r="D173" t="s">
        <v>1117</v>
      </c>
    </row>
    <row r="174" spans="1:4">
      <c r="A174" s="1062">
        <v>173</v>
      </c>
      <c r="B174" t="s">
        <v>1064</v>
      </c>
      <c r="C174" t="s">
        <v>1118</v>
      </c>
      <c r="D174" t="s">
        <v>1119</v>
      </c>
    </row>
    <row r="175" spans="1:4">
      <c r="A175" s="1062">
        <v>174</v>
      </c>
      <c r="B175" t="s">
        <v>1064</v>
      </c>
      <c r="C175" t="s">
        <v>1120</v>
      </c>
      <c r="D175" t="s">
        <v>1121</v>
      </c>
    </row>
    <row r="176" spans="1:4">
      <c r="A176" s="1062">
        <v>175</v>
      </c>
      <c r="B176" t="s">
        <v>1064</v>
      </c>
      <c r="C176" t="s">
        <v>1122</v>
      </c>
      <c r="D176" t="s">
        <v>1123</v>
      </c>
    </row>
    <row r="177" spans="1:4">
      <c r="A177" s="1062">
        <v>176</v>
      </c>
      <c r="B177" t="s">
        <v>1064</v>
      </c>
      <c r="C177" t="s">
        <v>1124</v>
      </c>
      <c r="D177" t="s">
        <v>1125</v>
      </c>
    </row>
    <row r="178" spans="1:4">
      <c r="A178" s="1062">
        <v>177</v>
      </c>
      <c r="B178" t="s">
        <v>1064</v>
      </c>
      <c r="C178" t="s">
        <v>1126</v>
      </c>
      <c r="D178" t="s">
        <v>1127</v>
      </c>
    </row>
    <row r="179" spans="1:4">
      <c r="A179" s="1062">
        <v>178</v>
      </c>
      <c r="B179" t="s">
        <v>1064</v>
      </c>
      <c r="C179" t="s">
        <v>1128</v>
      </c>
      <c r="D179" t="s">
        <v>1129</v>
      </c>
    </row>
    <row r="180" spans="1:4">
      <c r="A180" s="1062">
        <v>179</v>
      </c>
      <c r="B180" t="s">
        <v>1064</v>
      </c>
      <c r="C180" t="s">
        <v>1130</v>
      </c>
      <c r="D180" t="s">
        <v>1131</v>
      </c>
    </row>
    <row r="181" spans="1:4">
      <c r="A181" s="1062">
        <v>180</v>
      </c>
      <c r="B181" t="s">
        <v>1064</v>
      </c>
      <c r="C181" t="s">
        <v>1132</v>
      </c>
      <c r="D181" t="s">
        <v>1133</v>
      </c>
    </row>
    <row r="182" spans="1:4">
      <c r="A182" s="1062">
        <v>181</v>
      </c>
      <c r="B182" t="s">
        <v>1064</v>
      </c>
      <c r="C182" t="s">
        <v>1134</v>
      </c>
      <c r="D182" t="s">
        <v>1135</v>
      </c>
    </row>
    <row r="183" spans="1:4">
      <c r="A183" s="1062">
        <v>182</v>
      </c>
      <c r="B183" t="s">
        <v>1064</v>
      </c>
      <c r="C183" t="s">
        <v>1136</v>
      </c>
      <c r="D183" t="s">
        <v>1137</v>
      </c>
    </row>
    <row r="184" spans="1:4">
      <c r="A184" s="1062">
        <v>183</v>
      </c>
      <c r="B184" t="s">
        <v>1138</v>
      </c>
      <c r="C184" t="s">
        <v>1140</v>
      </c>
      <c r="D184" t="s">
        <v>1141</v>
      </c>
    </row>
    <row r="185" spans="1:4">
      <c r="A185" s="1062">
        <v>184</v>
      </c>
      <c r="B185" t="s">
        <v>1138</v>
      </c>
      <c r="C185" t="s">
        <v>1138</v>
      </c>
      <c r="D185" t="s">
        <v>1139</v>
      </c>
    </row>
    <row r="186" spans="1:4">
      <c r="A186" s="1062">
        <v>185</v>
      </c>
      <c r="B186" t="s">
        <v>1138</v>
      </c>
      <c r="C186" t="s">
        <v>1142</v>
      </c>
      <c r="D186" t="s">
        <v>1143</v>
      </c>
    </row>
    <row r="187" spans="1:4">
      <c r="A187" s="1062">
        <v>186</v>
      </c>
      <c r="B187" t="s">
        <v>1138</v>
      </c>
      <c r="C187" t="s">
        <v>1144</v>
      </c>
      <c r="D187" t="s">
        <v>1145</v>
      </c>
    </row>
    <row r="188" spans="1:4">
      <c r="A188" s="1062">
        <v>187</v>
      </c>
      <c r="B188" t="s">
        <v>1138</v>
      </c>
      <c r="C188" t="s">
        <v>1146</v>
      </c>
      <c r="D188" t="s">
        <v>1147</v>
      </c>
    </row>
    <row r="189" spans="1:4">
      <c r="A189" s="1062">
        <v>188</v>
      </c>
      <c r="B189" t="s">
        <v>1138</v>
      </c>
      <c r="C189" t="s">
        <v>1148</v>
      </c>
      <c r="D189" t="s">
        <v>1149</v>
      </c>
    </row>
    <row r="190" spans="1:4">
      <c r="A190" s="1062">
        <v>189</v>
      </c>
      <c r="B190" t="s">
        <v>1138</v>
      </c>
      <c r="C190" t="s">
        <v>1150</v>
      </c>
      <c r="D190" t="s">
        <v>1151</v>
      </c>
    </row>
    <row r="191" spans="1:4">
      <c r="A191" s="1062">
        <v>190</v>
      </c>
      <c r="B191" t="s">
        <v>1138</v>
      </c>
      <c r="C191" t="s">
        <v>1152</v>
      </c>
      <c r="D191" t="s">
        <v>1153</v>
      </c>
    </row>
    <row r="192" spans="1:4">
      <c r="A192" s="1062">
        <v>191</v>
      </c>
      <c r="B192" t="s">
        <v>1138</v>
      </c>
      <c r="C192" t="s">
        <v>1154</v>
      </c>
      <c r="D192" t="s">
        <v>1155</v>
      </c>
    </row>
    <row r="193" spans="1:4">
      <c r="A193" s="1062">
        <v>192</v>
      </c>
      <c r="B193" t="s">
        <v>1138</v>
      </c>
      <c r="C193" t="s">
        <v>1156</v>
      </c>
      <c r="D193" t="s">
        <v>1157</v>
      </c>
    </row>
    <row r="194" spans="1:4">
      <c r="A194" s="1062">
        <v>193</v>
      </c>
      <c r="B194" t="s">
        <v>1138</v>
      </c>
      <c r="C194" t="s">
        <v>1158</v>
      </c>
      <c r="D194" t="s">
        <v>1159</v>
      </c>
    </row>
    <row r="195" spans="1:4">
      <c r="A195" s="1062">
        <v>194</v>
      </c>
      <c r="B195" t="s">
        <v>1138</v>
      </c>
      <c r="C195" t="s">
        <v>1160</v>
      </c>
      <c r="D195" t="s">
        <v>1161</v>
      </c>
    </row>
    <row r="196" spans="1:4">
      <c r="A196" s="1062">
        <v>195</v>
      </c>
      <c r="B196" t="s">
        <v>1138</v>
      </c>
      <c r="C196" t="s">
        <v>1162</v>
      </c>
      <c r="D196" t="s">
        <v>1163</v>
      </c>
    </row>
    <row r="197" spans="1:4">
      <c r="A197" s="1062">
        <v>196</v>
      </c>
      <c r="B197" t="s">
        <v>1138</v>
      </c>
      <c r="C197" t="s">
        <v>1164</v>
      </c>
      <c r="D197" t="s">
        <v>1165</v>
      </c>
    </row>
    <row r="198" spans="1:4">
      <c r="A198" s="1062">
        <v>197</v>
      </c>
      <c r="B198" t="s">
        <v>1138</v>
      </c>
      <c r="C198" t="s">
        <v>1166</v>
      </c>
      <c r="D198" t="s">
        <v>1167</v>
      </c>
    </row>
    <row r="199" spans="1:4">
      <c r="A199" s="1062">
        <v>198</v>
      </c>
      <c r="B199" t="s">
        <v>1138</v>
      </c>
      <c r="C199" t="s">
        <v>1168</v>
      </c>
      <c r="D199" t="s">
        <v>1169</v>
      </c>
    </row>
    <row r="200" spans="1:4">
      <c r="A200" s="1062">
        <v>199</v>
      </c>
      <c r="B200" t="s">
        <v>1138</v>
      </c>
      <c r="C200" t="s">
        <v>1170</v>
      </c>
      <c r="D200" t="s">
        <v>1171</v>
      </c>
    </row>
    <row r="201" spans="1:4">
      <c r="A201" s="1062">
        <v>200</v>
      </c>
      <c r="B201" t="s">
        <v>1138</v>
      </c>
      <c r="C201" t="s">
        <v>1172</v>
      </c>
      <c r="D201" t="s">
        <v>1173</v>
      </c>
    </row>
    <row r="202" spans="1:4">
      <c r="A202" s="1062">
        <v>201</v>
      </c>
      <c r="B202" t="s">
        <v>1138</v>
      </c>
      <c r="C202" t="s">
        <v>1174</v>
      </c>
      <c r="D202" t="s">
        <v>1175</v>
      </c>
    </row>
    <row r="203" spans="1:4">
      <c r="A203" s="1062">
        <v>202</v>
      </c>
      <c r="B203" t="s">
        <v>1138</v>
      </c>
      <c r="C203" t="s">
        <v>1176</v>
      </c>
      <c r="D203" t="s">
        <v>1177</v>
      </c>
    </row>
    <row r="204" spans="1:4">
      <c r="A204" s="1062">
        <v>203</v>
      </c>
      <c r="B204" t="s">
        <v>1138</v>
      </c>
      <c r="C204" t="s">
        <v>1178</v>
      </c>
      <c r="D204" t="s">
        <v>1179</v>
      </c>
    </row>
    <row r="205" spans="1:4">
      <c r="A205" s="1062">
        <v>204</v>
      </c>
      <c r="B205" t="s">
        <v>1138</v>
      </c>
      <c r="C205" t="s">
        <v>1180</v>
      </c>
      <c r="D205" t="s">
        <v>1181</v>
      </c>
    </row>
    <row r="206" spans="1:4">
      <c r="A206" s="1062">
        <v>205</v>
      </c>
      <c r="B206" t="s">
        <v>1138</v>
      </c>
      <c r="C206" t="s">
        <v>1182</v>
      </c>
      <c r="D206" t="s">
        <v>1183</v>
      </c>
    </row>
    <row r="207" spans="1:4">
      <c r="A207" s="1062">
        <v>206</v>
      </c>
      <c r="B207" t="s">
        <v>1184</v>
      </c>
      <c r="C207" t="s">
        <v>1186</v>
      </c>
      <c r="D207" t="s">
        <v>1187</v>
      </c>
    </row>
    <row r="208" spans="1:4">
      <c r="A208" s="1062">
        <v>207</v>
      </c>
      <c r="B208" t="s">
        <v>1184</v>
      </c>
      <c r="C208" t="s">
        <v>1184</v>
      </c>
      <c r="D208" t="s">
        <v>1185</v>
      </c>
    </row>
    <row r="209" spans="1:4">
      <c r="A209" s="1062">
        <v>208</v>
      </c>
      <c r="B209" t="s">
        <v>1184</v>
      </c>
      <c r="C209" t="s">
        <v>1188</v>
      </c>
      <c r="D209" t="s">
        <v>1189</v>
      </c>
    </row>
    <row r="210" spans="1:4">
      <c r="A210" s="1062">
        <v>209</v>
      </c>
      <c r="B210" t="s">
        <v>1184</v>
      </c>
      <c r="C210" t="s">
        <v>1190</v>
      </c>
      <c r="D210" t="s">
        <v>1191</v>
      </c>
    </row>
    <row r="211" spans="1:4">
      <c r="A211" s="1062">
        <v>210</v>
      </c>
      <c r="B211" t="s">
        <v>1184</v>
      </c>
      <c r="C211" t="s">
        <v>1192</v>
      </c>
      <c r="D211" t="s">
        <v>1193</v>
      </c>
    </row>
    <row r="212" spans="1:4">
      <c r="A212" s="1062">
        <v>211</v>
      </c>
      <c r="B212" t="s">
        <v>1184</v>
      </c>
      <c r="C212" t="s">
        <v>1194</v>
      </c>
      <c r="D212" t="s">
        <v>1195</v>
      </c>
    </row>
    <row r="213" spans="1:4">
      <c r="A213" s="1062">
        <v>212</v>
      </c>
      <c r="B213" t="s">
        <v>1184</v>
      </c>
      <c r="C213" t="s">
        <v>1196</v>
      </c>
      <c r="D213" t="s">
        <v>1197</v>
      </c>
    </row>
    <row r="214" spans="1:4">
      <c r="A214" s="1062">
        <v>213</v>
      </c>
      <c r="B214" t="s">
        <v>1184</v>
      </c>
      <c r="C214" t="s">
        <v>1198</v>
      </c>
      <c r="D214" t="s">
        <v>1199</v>
      </c>
    </row>
    <row r="215" spans="1:4">
      <c r="A215" s="1062">
        <v>214</v>
      </c>
      <c r="B215" t="s">
        <v>1184</v>
      </c>
      <c r="C215" t="s">
        <v>1200</v>
      </c>
      <c r="D215" t="s">
        <v>1201</v>
      </c>
    </row>
    <row r="216" spans="1:4">
      <c r="A216" s="1062">
        <v>215</v>
      </c>
      <c r="B216" t="s">
        <v>1184</v>
      </c>
      <c r="C216" t="s">
        <v>1202</v>
      </c>
      <c r="D216" t="s">
        <v>1203</v>
      </c>
    </row>
    <row r="217" spans="1:4">
      <c r="A217" s="1062">
        <v>216</v>
      </c>
      <c r="B217" t="s">
        <v>1184</v>
      </c>
      <c r="C217" t="s">
        <v>1204</v>
      </c>
      <c r="D217" t="s">
        <v>1205</v>
      </c>
    </row>
    <row r="218" spans="1:4">
      <c r="A218" s="1062">
        <v>217</v>
      </c>
      <c r="B218" t="s">
        <v>1184</v>
      </c>
      <c r="C218" t="s">
        <v>1206</v>
      </c>
      <c r="D218" t="s">
        <v>1207</v>
      </c>
    </row>
    <row r="219" spans="1:4">
      <c r="A219" s="1062">
        <v>218</v>
      </c>
      <c r="B219" t="s">
        <v>1184</v>
      </c>
      <c r="C219" t="s">
        <v>1208</v>
      </c>
      <c r="D219" t="s">
        <v>1209</v>
      </c>
    </row>
    <row r="220" spans="1:4">
      <c r="A220" s="1062">
        <v>219</v>
      </c>
      <c r="B220" t="s">
        <v>1184</v>
      </c>
      <c r="C220" t="s">
        <v>1210</v>
      </c>
      <c r="D220" t="s">
        <v>1211</v>
      </c>
    </row>
    <row r="221" spans="1:4">
      <c r="A221" s="1062">
        <v>220</v>
      </c>
      <c r="B221" t="s">
        <v>1184</v>
      </c>
      <c r="C221" t="s">
        <v>1212</v>
      </c>
      <c r="D221" t="s">
        <v>1213</v>
      </c>
    </row>
    <row r="222" spans="1:4">
      <c r="A222" s="1062">
        <v>221</v>
      </c>
      <c r="B222" t="s">
        <v>1184</v>
      </c>
      <c r="C222" t="s">
        <v>1214</v>
      </c>
      <c r="D222" t="s">
        <v>1215</v>
      </c>
    </row>
    <row r="223" spans="1:4">
      <c r="A223" s="1062">
        <v>222</v>
      </c>
      <c r="B223" t="s">
        <v>1184</v>
      </c>
      <c r="C223" t="s">
        <v>1216</v>
      </c>
      <c r="D223" t="s">
        <v>1217</v>
      </c>
    </row>
    <row r="224" spans="1:4">
      <c r="A224" s="1062">
        <v>223</v>
      </c>
      <c r="B224" t="s">
        <v>1184</v>
      </c>
      <c r="C224" t="s">
        <v>1218</v>
      </c>
      <c r="D224" t="s">
        <v>1219</v>
      </c>
    </row>
    <row r="225" spans="1:4">
      <c r="A225" s="1062">
        <v>224</v>
      </c>
      <c r="B225" t="s">
        <v>1220</v>
      </c>
      <c r="C225" t="s">
        <v>1220</v>
      </c>
      <c r="D225" t="s">
        <v>1221</v>
      </c>
    </row>
    <row r="226" spans="1:4">
      <c r="A226" s="1062">
        <v>225</v>
      </c>
      <c r="B226" t="s">
        <v>1220</v>
      </c>
      <c r="C226" t="s">
        <v>1222</v>
      </c>
      <c r="D226" t="s">
        <v>1223</v>
      </c>
    </row>
    <row r="227" spans="1:4">
      <c r="A227" s="1062">
        <v>226</v>
      </c>
      <c r="B227" t="s">
        <v>1220</v>
      </c>
      <c r="C227" t="s">
        <v>1224</v>
      </c>
      <c r="D227" t="s">
        <v>1225</v>
      </c>
    </row>
    <row r="228" spans="1:4">
      <c r="A228" s="1062">
        <v>227</v>
      </c>
      <c r="B228" t="s">
        <v>1220</v>
      </c>
      <c r="C228" t="s">
        <v>1226</v>
      </c>
      <c r="D228" t="s">
        <v>1227</v>
      </c>
    </row>
    <row r="229" spans="1:4">
      <c r="A229" s="1062">
        <v>228</v>
      </c>
      <c r="B229" t="s">
        <v>1220</v>
      </c>
      <c r="C229" t="s">
        <v>1228</v>
      </c>
      <c r="D229" t="s">
        <v>1229</v>
      </c>
    </row>
    <row r="230" spans="1:4">
      <c r="A230" s="1062">
        <v>229</v>
      </c>
      <c r="B230" t="s">
        <v>1220</v>
      </c>
      <c r="C230" t="s">
        <v>1230</v>
      </c>
      <c r="D230" t="s">
        <v>1231</v>
      </c>
    </row>
    <row r="231" spans="1:4">
      <c r="A231" s="1062">
        <v>230</v>
      </c>
      <c r="B231" t="s">
        <v>1220</v>
      </c>
      <c r="C231" t="s">
        <v>1232</v>
      </c>
      <c r="D231" t="s">
        <v>1233</v>
      </c>
    </row>
    <row r="232" spans="1:4">
      <c r="A232" s="1062">
        <v>231</v>
      </c>
      <c r="B232" t="s">
        <v>1220</v>
      </c>
      <c r="C232" t="s">
        <v>1234</v>
      </c>
      <c r="D232" t="s">
        <v>1235</v>
      </c>
    </row>
    <row r="233" spans="1:4">
      <c r="A233" s="1062">
        <v>232</v>
      </c>
      <c r="B233" t="s">
        <v>1220</v>
      </c>
      <c r="C233" t="s">
        <v>1236</v>
      </c>
      <c r="D233" t="s">
        <v>1237</v>
      </c>
    </row>
    <row r="234" spans="1:4">
      <c r="A234" s="1062">
        <v>233</v>
      </c>
      <c r="B234" t="s">
        <v>1220</v>
      </c>
      <c r="C234" t="s">
        <v>1238</v>
      </c>
      <c r="D234" t="s">
        <v>1239</v>
      </c>
    </row>
    <row r="235" spans="1:4">
      <c r="A235" s="1062">
        <v>234</v>
      </c>
      <c r="B235" t="s">
        <v>1220</v>
      </c>
      <c r="C235" t="s">
        <v>1240</v>
      </c>
      <c r="D235" t="s">
        <v>1241</v>
      </c>
    </row>
    <row r="236" spans="1:4">
      <c r="A236" s="1062">
        <v>235</v>
      </c>
      <c r="B236" t="s">
        <v>1220</v>
      </c>
      <c r="C236" t="s">
        <v>1242</v>
      </c>
      <c r="D236" t="s">
        <v>1243</v>
      </c>
    </row>
    <row r="237" spans="1:4">
      <c r="A237" s="1062">
        <v>236</v>
      </c>
      <c r="B237" t="s">
        <v>1220</v>
      </c>
      <c r="C237" t="s">
        <v>1244</v>
      </c>
      <c r="D237" t="s">
        <v>1245</v>
      </c>
    </row>
    <row r="238" spans="1:4">
      <c r="A238" s="1062">
        <v>237</v>
      </c>
      <c r="B238" t="s">
        <v>1246</v>
      </c>
      <c r="C238" t="s">
        <v>1248</v>
      </c>
      <c r="D238" t="s">
        <v>1249</v>
      </c>
    </row>
    <row r="239" spans="1:4">
      <c r="A239" s="1062">
        <v>238</v>
      </c>
      <c r="B239" t="s">
        <v>1246</v>
      </c>
      <c r="C239" t="s">
        <v>1246</v>
      </c>
      <c r="D239" t="s">
        <v>1247</v>
      </c>
    </row>
    <row r="240" spans="1:4">
      <c r="A240" s="1062">
        <v>239</v>
      </c>
      <c r="B240" t="s">
        <v>1246</v>
      </c>
      <c r="C240" t="s">
        <v>1250</v>
      </c>
      <c r="D240" t="s">
        <v>1251</v>
      </c>
    </row>
    <row r="241" spans="1:4">
      <c r="A241" s="1062">
        <v>240</v>
      </c>
      <c r="B241" t="s">
        <v>1246</v>
      </c>
      <c r="C241" t="s">
        <v>1252</v>
      </c>
      <c r="D241" t="s">
        <v>1253</v>
      </c>
    </row>
    <row r="242" spans="1:4">
      <c r="A242" s="1062">
        <v>241</v>
      </c>
      <c r="B242" t="s">
        <v>1246</v>
      </c>
      <c r="C242" t="s">
        <v>1254</v>
      </c>
      <c r="D242" t="s">
        <v>1255</v>
      </c>
    </row>
    <row r="243" spans="1:4">
      <c r="A243" s="1062">
        <v>242</v>
      </c>
      <c r="B243" t="s">
        <v>1246</v>
      </c>
      <c r="C243" t="s">
        <v>1256</v>
      </c>
      <c r="D243" t="s">
        <v>1257</v>
      </c>
    </row>
    <row r="244" spans="1:4">
      <c r="A244" s="1062">
        <v>243</v>
      </c>
      <c r="B244" t="s">
        <v>1246</v>
      </c>
      <c r="C244" t="s">
        <v>1258</v>
      </c>
      <c r="D244" t="s">
        <v>1259</v>
      </c>
    </row>
    <row r="245" spans="1:4">
      <c r="A245" s="1062">
        <v>244</v>
      </c>
      <c r="B245" t="s">
        <v>1246</v>
      </c>
      <c r="C245" t="s">
        <v>1260</v>
      </c>
      <c r="D245" t="s">
        <v>1261</v>
      </c>
    </row>
    <row r="246" spans="1:4">
      <c r="A246" s="1062">
        <v>245</v>
      </c>
      <c r="B246" t="s">
        <v>1246</v>
      </c>
      <c r="C246" t="s">
        <v>1262</v>
      </c>
      <c r="D246" t="s">
        <v>1263</v>
      </c>
    </row>
    <row r="247" spans="1:4">
      <c r="A247" s="1062">
        <v>246</v>
      </c>
      <c r="B247" t="s">
        <v>1246</v>
      </c>
      <c r="C247" t="s">
        <v>1264</v>
      </c>
      <c r="D247" t="s">
        <v>1265</v>
      </c>
    </row>
    <row r="248" spans="1:4">
      <c r="A248" s="1062">
        <v>247</v>
      </c>
      <c r="B248" t="s">
        <v>1246</v>
      </c>
      <c r="C248" t="s">
        <v>1266</v>
      </c>
      <c r="D248" t="s">
        <v>1267</v>
      </c>
    </row>
    <row r="249" spans="1:4">
      <c r="A249" s="1062">
        <v>248</v>
      </c>
      <c r="B249" t="s">
        <v>1246</v>
      </c>
      <c r="C249" t="s">
        <v>1268</v>
      </c>
      <c r="D249" t="s">
        <v>1269</v>
      </c>
    </row>
    <row r="250" spans="1:4">
      <c r="A250" s="1062">
        <v>249</v>
      </c>
      <c r="B250" t="s">
        <v>1246</v>
      </c>
      <c r="C250" t="s">
        <v>1270</v>
      </c>
      <c r="D250" t="s">
        <v>1271</v>
      </c>
    </row>
    <row r="251" spans="1:4">
      <c r="A251" s="1062">
        <v>250</v>
      </c>
      <c r="B251" t="s">
        <v>1246</v>
      </c>
      <c r="C251" t="s">
        <v>1272</v>
      </c>
      <c r="D251" t="s">
        <v>1273</v>
      </c>
    </row>
    <row r="252" spans="1:4">
      <c r="A252" s="1062">
        <v>251</v>
      </c>
      <c r="B252" t="s">
        <v>1246</v>
      </c>
      <c r="C252" t="s">
        <v>1274</v>
      </c>
      <c r="D252" t="s">
        <v>1275</v>
      </c>
    </row>
    <row r="253" spans="1:4">
      <c r="A253" s="1062">
        <v>252</v>
      </c>
      <c r="B253" t="s">
        <v>1276</v>
      </c>
      <c r="C253" t="s">
        <v>1276</v>
      </c>
      <c r="D253" t="s">
        <v>1277</v>
      </c>
    </row>
    <row r="254" spans="1:4">
      <c r="A254" s="1062">
        <v>253</v>
      </c>
      <c r="B254" t="s">
        <v>1276</v>
      </c>
      <c r="C254" t="s">
        <v>1278</v>
      </c>
      <c r="D254" t="s">
        <v>1279</v>
      </c>
    </row>
    <row r="255" spans="1:4">
      <c r="A255" s="1062">
        <v>254</v>
      </c>
      <c r="B255" t="s">
        <v>1276</v>
      </c>
      <c r="C255" t="s">
        <v>1280</v>
      </c>
      <c r="D255" t="s">
        <v>1281</v>
      </c>
    </row>
    <row r="256" spans="1:4">
      <c r="A256" s="1062">
        <v>255</v>
      </c>
      <c r="B256" t="s">
        <v>1276</v>
      </c>
      <c r="C256" t="s">
        <v>1282</v>
      </c>
      <c r="D256" t="s">
        <v>1283</v>
      </c>
    </row>
    <row r="257" spans="1:4">
      <c r="A257" s="1062">
        <v>256</v>
      </c>
      <c r="B257" t="s">
        <v>1276</v>
      </c>
      <c r="C257" t="s">
        <v>1284</v>
      </c>
      <c r="D257" t="s">
        <v>1285</v>
      </c>
    </row>
    <row r="258" spans="1:4">
      <c r="A258" s="1062">
        <v>257</v>
      </c>
      <c r="B258" t="s">
        <v>1276</v>
      </c>
      <c r="C258" t="s">
        <v>1286</v>
      </c>
      <c r="D258" t="s">
        <v>1287</v>
      </c>
    </row>
    <row r="259" spans="1:4">
      <c r="A259" s="1062">
        <v>258</v>
      </c>
      <c r="B259" t="s">
        <v>1276</v>
      </c>
      <c r="C259" t="s">
        <v>1288</v>
      </c>
      <c r="D259" t="s">
        <v>1289</v>
      </c>
    </row>
    <row r="260" spans="1:4">
      <c r="A260" s="1062">
        <v>259</v>
      </c>
      <c r="B260" t="s">
        <v>1276</v>
      </c>
      <c r="C260" t="s">
        <v>1290</v>
      </c>
      <c r="D260" t="s">
        <v>1291</v>
      </c>
    </row>
    <row r="261" spans="1:4">
      <c r="A261" s="1062">
        <v>260</v>
      </c>
      <c r="B261" t="s">
        <v>1276</v>
      </c>
      <c r="C261" t="s">
        <v>1292</v>
      </c>
      <c r="D261" t="s">
        <v>1293</v>
      </c>
    </row>
    <row r="262" spans="1:4">
      <c r="A262" s="1062">
        <v>261</v>
      </c>
      <c r="B262" t="s">
        <v>1276</v>
      </c>
      <c r="C262" t="s">
        <v>1294</v>
      </c>
      <c r="D262" t="s">
        <v>1295</v>
      </c>
    </row>
    <row r="263" spans="1:4">
      <c r="A263" s="1062">
        <v>262</v>
      </c>
      <c r="B263" t="s">
        <v>1276</v>
      </c>
      <c r="C263" t="s">
        <v>1296</v>
      </c>
      <c r="D263" t="s">
        <v>1297</v>
      </c>
    </row>
    <row r="264" spans="1:4">
      <c r="A264" s="1062">
        <v>263</v>
      </c>
      <c r="B264" t="s">
        <v>1276</v>
      </c>
      <c r="C264" t="s">
        <v>1298</v>
      </c>
      <c r="D264" t="s">
        <v>1299</v>
      </c>
    </row>
    <row r="265" spans="1:4">
      <c r="A265" s="1062">
        <v>264</v>
      </c>
      <c r="B265" t="s">
        <v>1276</v>
      </c>
      <c r="C265" t="s">
        <v>1300</v>
      </c>
      <c r="D265" t="s">
        <v>1301</v>
      </c>
    </row>
    <row r="266" spans="1:4">
      <c r="A266" s="1062">
        <v>265</v>
      </c>
      <c r="B266" t="s">
        <v>1276</v>
      </c>
      <c r="C266" t="s">
        <v>1302</v>
      </c>
      <c r="D266" t="s">
        <v>1303</v>
      </c>
    </row>
    <row r="267" spans="1:4">
      <c r="A267" s="1062">
        <v>266</v>
      </c>
      <c r="B267" t="s">
        <v>1276</v>
      </c>
      <c r="C267" t="s">
        <v>1304</v>
      </c>
      <c r="D267" t="s">
        <v>1305</v>
      </c>
    </row>
    <row r="268" spans="1:4">
      <c r="A268" s="1062">
        <v>267</v>
      </c>
      <c r="B268" t="s">
        <v>1276</v>
      </c>
      <c r="C268" t="s">
        <v>1306</v>
      </c>
      <c r="D268" t="s">
        <v>1307</v>
      </c>
    </row>
    <row r="269" spans="1:4">
      <c r="A269" s="1062">
        <v>268</v>
      </c>
      <c r="B269" t="s">
        <v>1276</v>
      </c>
      <c r="C269" t="s">
        <v>1308</v>
      </c>
      <c r="D269" t="s">
        <v>1309</v>
      </c>
    </row>
    <row r="270" spans="1:4">
      <c r="A270" s="1062">
        <v>269</v>
      </c>
      <c r="B270" t="s">
        <v>1276</v>
      </c>
      <c r="C270" t="s">
        <v>1310</v>
      </c>
      <c r="D270" t="s">
        <v>1311</v>
      </c>
    </row>
    <row r="271" spans="1:4">
      <c r="A271" s="1062">
        <v>270</v>
      </c>
      <c r="B271" t="s">
        <v>1276</v>
      </c>
      <c r="C271" t="s">
        <v>1312</v>
      </c>
      <c r="D271" t="s">
        <v>1313</v>
      </c>
    </row>
    <row r="272" spans="1:4">
      <c r="A272" s="1062">
        <v>271</v>
      </c>
      <c r="B272" t="s">
        <v>1314</v>
      </c>
      <c r="C272" t="s">
        <v>1316</v>
      </c>
      <c r="D272" t="s">
        <v>1317</v>
      </c>
    </row>
    <row r="273" spans="1:4">
      <c r="A273" s="1062">
        <v>272</v>
      </c>
      <c r="B273" t="s">
        <v>1314</v>
      </c>
      <c r="C273" t="s">
        <v>1318</v>
      </c>
      <c r="D273" t="s">
        <v>1319</v>
      </c>
    </row>
    <row r="274" spans="1:4">
      <c r="A274" s="1062">
        <v>273</v>
      </c>
      <c r="B274" t="s">
        <v>1314</v>
      </c>
      <c r="C274" t="s">
        <v>1320</v>
      </c>
      <c r="D274" t="s">
        <v>1321</v>
      </c>
    </row>
    <row r="275" spans="1:4">
      <c r="A275" s="1062">
        <v>274</v>
      </c>
      <c r="B275" t="s">
        <v>1314</v>
      </c>
      <c r="C275" t="s">
        <v>1314</v>
      </c>
      <c r="D275" t="s">
        <v>1315</v>
      </c>
    </row>
    <row r="276" spans="1:4">
      <c r="A276" s="1062">
        <v>275</v>
      </c>
      <c r="B276" t="s">
        <v>1314</v>
      </c>
      <c r="C276" t="s">
        <v>1322</v>
      </c>
      <c r="D276" t="s">
        <v>1323</v>
      </c>
    </row>
    <row r="277" spans="1:4">
      <c r="A277" s="1062">
        <v>276</v>
      </c>
      <c r="B277" t="s">
        <v>1314</v>
      </c>
      <c r="C277" t="s">
        <v>1324</v>
      </c>
      <c r="D277" t="s">
        <v>1325</v>
      </c>
    </row>
    <row r="278" spans="1:4">
      <c r="A278" s="1062">
        <v>277</v>
      </c>
      <c r="B278" t="s">
        <v>1314</v>
      </c>
      <c r="C278" t="s">
        <v>1326</v>
      </c>
      <c r="D278" t="s">
        <v>1327</v>
      </c>
    </row>
    <row r="279" spans="1:4">
      <c r="A279" s="1062">
        <v>278</v>
      </c>
      <c r="B279" t="s">
        <v>1314</v>
      </c>
      <c r="C279" t="s">
        <v>1328</v>
      </c>
      <c r="D279" t="s">
        <v>1329</v>
      </c>
    </row>
    <row r="280" spans="1:4">
      <c r="A280" s="1062">
        <v>279</v>
      </c>
      <c r="B280" t="s">
        <v>1314</v>
      </c>
      <c r="C280" t="s">
        <v>1330</v>
      </c>
      <c r="D280" t="s">
        <v>1331</v>
      </c>
    </row>
    <row r="281" spans="1:4">
      <c r="A281" s="1062">
        <v>280</v>
      </c>
      <c r="B281" t="s">
        <v>1314</v>
      </c>
      <c r="C281" t="s">
        <v>801</v>
      </c>
      <c r="D281" t="s">
        <v>1332</v>
      </c>
    </row>
    <row r="282" spans="1:4">
      <c r="A282" s="1062">
        <v>281</v>
      </c>
      <c r="B282" t="s">
        <v>1314</v>
      </c>
      <c r="C282" t="s">
        <v>1333</v>
      </c>
      <c r="D282" t="s">
        <v>1334</v>
      </c>
    </row>
    <row r="283" spans="1:4">
      <c r="A283" s="1062">
        <v>282</v>
      </c>
      <c r="B283" t="s">
        <v>1314</v>
      </c>
      <c r="C283" t="s">
        <v>1335</v>
      </c>
      <c r="D283" t="s">
        <v>1336</v>
      </c>
    </row>
    <row r="284" spans="1:4">
      <c r="A284" s="1062">
        <v>283</v>
      </c>
      <c r="B284" t="s">
        <v>1314</v>
      </c>
      <c r="C284" t="s">
        <v>1337</v>
      </c>
      <c r="D284" t="s">
        <v>1338</v>
      </c>
    </row>
    <row r="285" spans="1:4">
      <c r="A285" s="1062">
        <v>284</v>
      </c>
      <c r="B285" t="s">
        <v>1314</v>
      </c>
      <c r="C285" t="s">
        <v>1339</v>
      </c>
      <c r="D285" t="s">
        <v>1340</v>
      </c>
    </row>
    <row r="286" spans="1:4">
      <c r="A286" s="1062">
        <v>285</v>
      </c>
      <c r="B286" t="s">
        <v>1314</v>
      </c>
      <c r="C286" t="s">
        <v>1341</v>
      </c>
      <c r="D286" t="s">
        <v>1342</v>
      </c>
    </row>
    <row r="287" spans="1:4">
      <c r="A287" s="1062">
        <v>286</v>
      </c>
      <c r="B287" t="s">
        <v>1314</v>
      </c>
      <c r="C287" t="s">
        <v>1343</v>
      </c>
      <c r="D287" t="s">
        <v>1344</v>
      </c>
    </row>
    <row r="288" spans="1:4">
      <c r="A288" s="1062">
        <v>287</v>
      </c>
      <c r="B288" t="s">
        <v>1314</v>
      </c>
      <c r="C288" t="s">
        <v>1345</v>
      </c>
      <c r="D288" t="s">
        <v>1346</v>
      </c>
    </row>
    <row r="289" spans="1:4">
      <c r="A289" s="1062">
        <v>288</v>
      </c>
      <c r="B289" t="s">
        <v>1314</v>
      </c>
      <c r="C289" t="s">
        <v>1347</v>
      </c>
      <c r="D289" t="s">
        <v>1348</v>
      </c>
    </row>
    <row r="290" spans="1:4">
      <c r="A290" s="1062">
        <v>289</v>
      </c>
      <c r="B290" t="s">
        <v>1314</v>
      </c>
      <c r="C290" t="s">
        <v>1349</v>
      </c>
      <c r="D290" t="s">
        <v>1350</v>
      </c>
    </row>
    <row r="291" spans="1:4">
      <c r="A291" s="1062">
        <v>290</v>
      </c>
      <c r="B291" t="s">
        <v>1314</v>
      </c>
      <c r="C291" t="s">
        <v>1351</v>
      </c>
      <c r="D291" t="s">
        <v>1352</v>
      </c>
    </row>
    <row r="292" spans="1:4">
      <c r="A292" s="1062">
        <v>291</v>
      </c>
      <c r="B292" t="s">
        <v>1353</v>
      </c>
      <c r="C292" t="s">
        <v>1355</v>
      </c>
      <c r="D292" t="s">
        <v>1356</v>
      </c>
    </row>
    <row r="293" spans="1:4">
      <c r="A293" s="1062">
        <v>292</v>
      </c>
      <c r="B293" t="s">
        <v>1353</v>
      </c>
      <c r="C293" t="s">
        <v>1357</v>
      </c>
      <c r="D293" t="s">
        <v>1358</v>
      </c>
    </row>
    <row r="294" spans="1:4">
      <c r="A294" s="1062">
        <v>293</v>
      </c>
      <c r="B294" t="s">
        <v>1353</v>
      </c>
      <c r="C294" t="s">
        <v>1359</v>
      </c>
      <c r="D294" t="s">
        <v>1360</v>
      </c>
    </row>
    <row r="295" spans="1:4">
      <c r="A295" s="1062">
        <v>294</v>
      </c>
      <c r="B295" t="s">
        <v>1353</v>
      </c>
      <c r="C295" t="s">
        <v>1361</v>
      </c>
      <c r="D295" t="s">
        <v>1362</v>
      </c>
    </row>
    <row r="296" spans="1:4">
      <c r="A296" s="1062">
        <v>295</v>
      </c>
      <c r="B296" t="s">
        <v>1353</v>
      </c>
      <c r="C296" t="s">
        <v>1363</v>
      </c>
      <c r="D296" t="s">
        <v>1364</v>
      </c>
    </row>
    <row r="297" spans="1:4">
      <c r="A297" s="1062">
        <v>296</v>
      </c>
      <c r="B297" t="s">
        <v>1353</v>
      </c>
      <c r="C297" t="s">
        <v>1365</v>
      </c>
      <c r="D297" t="s">
        <v>1366</v>
      </c>
    </row>
    <row r="298" spans="1:4">
      <c r="A298" s="1062">
        <v>297</v>
      </c>
      <c r="B298" t="s">
        <v>1353</v>
      </c>
      <c r="C298" t="s">
        <v>1353</v>
      </c>
      <c r="D298" t="s">
        <v>1354</v>
      </c>
    </row>
    <row r="299" spans="1:4">
      <c r="A299" s="1062">
        <v>298</v>
      </c>
      <c r="B299" t="s">
        <v>1353</v>
      </c>
      <c r="C299" t="s">
        <v>1367</v>
      </c>
      <c r="D299" t="s">
        <v>1368</v>
      </c>
    </row>
    <row r="300" spans="1:4">
      <c r="A300" s="1062">
        <v>299</v>
      </c>
      <c r="B300" t="s">
        <v>1353</v>
      </c>
      <c r="C300" t="s">
        <v>1369</v>
      </c>
      <c r="D300" t="s">
        <v>1370</v>
      </c>
    </row>
    <row r="301" spans="1:4">
      <c r="A301" s="1062">
        <v>300</v>
      </c>
      <c r="B301" t="s">
        <v>1353</v>
      </c>
      <c r="C301" t="s">
        <v>1371</v>
      </c>
      <c r="D301" t="s">
        <v>1372</v>
      </c>
    </row>
    <row r="302" spans="1:4">
      <c r="A302" s="1062">
        <v>301</v>
      </c>
      <c r="B302" t="s">
        <v>1353</v>
      </c>
      <c r="C302" t="s">
        <v>1373</v>
      </c>
      <c r="D302" t="s">
        <v>1374</v>
      </c>
    </row>
    <row r="303" spans="1:4">
      <c r="A303" s="1062">
        <v>302</v>
      </c>
      <c r="B303" t="s">
        <v>1353</v>
      </c>
      <c r="C303" t="s">
        <v>1375</v>
      </c>
      <c r="D303" t="s">
        <v>1376</v>
      </c>
    </row>
    <row r="304" spans="1:4">
      <c r="A304" s="1062">
        <v>303</v>
      </c>
      <c r="B304" t="s">
        <v>1353</v>
      </c>
      <c r="C304" t="s">
        <v>1377</v>
      </c>
      <c r="D304" t="s">
        <v>1378</v>
      </c>
    </row>
    <row r="305" spans="1:4">
      <c r="A305" s="1062">
        <v>304</v>
      </c>
      <c r="B305" t="s">
        <v>1353</v>
      </c>
      <c r="C305" t="s">
        <v>1379</v>
      </c>
      <c r="D305" t="s">
        <v>1380</v>
      </c>
    </row>
    <row r="306" spans="1:4">
      <c r="A306" s="1062">
        <v>305</v>
      </c>
      <c r="B306" t="s">
        <v>1353</v>
      </c>
      <c r="C306" t="s">
        <v>1381</v>
      </c>
      <c r="D306" t="s">
        <v>1382</v>
      </c>
    </row>
    <row r="307" spans="1:4">
      <c r="A307" s="1062">
        <v>306</v>
      </c>
      <c r="B307" t="s">
        <v>1353</v>
      </c>
      <c r="C307" t="s">
        <v>1383</v>
      </c>
      <c r="D307" t="s">
        <v>1384</v>
      </c>
    </row>
    <row r="308" spans="1:4">
      <c r="A308" s="1062">
        <v>307</v>
      </c>
      <c r="B308" t="s">
        <v>1353</v>
      </c>
      <c r="C308" t="s">
        <v>1385</v>
      </c>
      <c r="D308" t="s">
        <v>1386</v>
      </c>
    </row>
    <row r="309" spans="1:4">
      <c r="A309" s="1062">
        <v>308</v>
      </c>
      <c r="B309" t="s">
        <v>1353</v>
      </c>
      <c r="C309" t="s">
        <v>1387</v>
      </c>
      <c r="D309" t="s">
        <v>1388</v>
      </c>
    </row>
    <row r="310" spans="1:4">
      <c r="A310" s="1062">
        <v>309</v>
      </c>
      <c r="B310" t="s">
        <v>1353</v>
      </c>
      <c r="C310" t="s">
        <v>1389</v>
      </c>
      <c r="D310" t="s">
        <v>1390</v>
      </c>
    </row>
    <row r="311" spans="1:4">
      <c r="A311" s="1062">
        <v>310</v>
      </c>
      <c r="B311" t="s">
        <v>1353</v>
      </c>
      <c r="C311" t="s">
        <v>1391</v>
      </c>
      <c r="D311" t="s">
        <v>1392</v>
      </c>
    </row>
    <row r="312" spans="1:4">
      <c r="A312" s="1062">
        <v>311</v>
      </c>
      <c r="B312" t="s">
        <v>1353</v>
      </c>
      <c r="C312" t="s">
        <v>1393</v>
      </c>
      <c r="D312" t="s">
        <v>1394</v>
      </c>
    </row>
    <row r="313" spans="1:4">
      <c r="A313" s="1062">
        <v>312</v>
      </c>
      <c r="B313" t="s">
        <v>1353</v>
      </c>
      <c r="C313" t="s">
        <v>1395</v>
      </c>
      <c r="D313" t="s">
        <v>1396</v>
      </c>
    </row>
    <row r="314" spans="1:4">
      <c r="A314" s="1062">
        <v>313</v>
      </c>
      <c r="B314" t="s">
        <v>1353</v>
      </c>
      <c r="C314" t="s">
        <v>1397</v>
      </c>
      <c r="D314" t="s">
        <v>1398</v>
      </c>
    </row>
    <row r="315" spans="1:4">
      <c r="A315" s="1062">
        <v>314</v>
      </c>
      <c r="B315" t="s">
        <v>1353</v>
      </c>
      <c r="C315" t="s">
        <v>1399</v>
      </c>
      <c r="D315" t="s">
        <v>1400</v>
      </c>
    </row>
    <row r="316" spans="1:4">
      <c r="A316" s="1062">
        <v>315</v>
      </c>
      <c r="B316" t="s">
        <v>1353</v>
      </c>
      <c r="C316" t="s">
        <v>1401</v>
      </c>
      <c r="D316" t="s">
        <v>1402</v>
      </c>
    </row>
    <row r="317" spans="1:4">
      <c r="A317" s="1062">
        <v>316</v>
      </c>
      <c r="B317" t="s">
        <v>1353</v>
      </c>
      <c r="C317" t="s">
        <v>1403</v>
      </c>
      <c r="D317" t="s">
        <v>1404</v>
      </c>
    </row>
    <row r="318" spans="1:4">
      <c r="A318" s="1062">
        <v>317</v>
      </c>
      <c r="B318" t="s">
        <v>1353</v>
      </c>
      <c r="C318" t="s">
        <v>1405</v>
      </c>
      <c r="D318" t="s">
        <v>1406</v>
      </c>
    </row>
    <row r="319" spans="1:4">
      <c r="A319" s="1062">
        <v>318</v>
      </c>
      <c r="B319" t="s">
        <v>1353</v>
      </c>
      <c r="C319" t="s">
        <v>1407</v>
      </c>
      <c r="D319" t="s">
        <v>1408</v>
      </c>
    </row>
    <row r="320" spans="1:4">
      <c r="A320" s="1062">
        <v>319</v>
      </c>
      <c r="B320" t="s">
        <v>1353</v>
      </c>
      <c r="C320" t="s">
        <v>1409</v>
      </c>
      <c r="D320" t="s">
        <v>1410</v>
      </c>
    </row>
    <row r="321" spans="1:4">
      <c r="A321" s="1062">
        <v>320</v>
      </c>
      <c r="B321" t="s">
        <v>1353</v>
      </c>
      <c r="C321" t="s">
        <v>1411</v>
      </c>
      <c r="D321" t="s">
        <v>1412</v>
      </c>
    </row>
    <row r="322" spans="1:4">
      <c r="A322" s="1062">
        <v>321</v>
      </c>
      <c r="B322" t="s">
        <v>1353</v>
      </c>
      <c r="C322" t="s">
        <v>1413</v>
      </c>
      <c r="D322" t="s">
        <v>1414</v>
      </c>
    </row>
    <row r="323" spans="1:4">
      <c r="A323" s="1062">
        <v>322</v>
      </c>
      <c r="B323" t="s">
        <v>1353</v>
      </c>
      <c r="C323" t="s">
        <v>1415</v>
      </c>
      <c r="D323" t="s">
        <v>1416</v>
      </c>
    </row>
    <row r="324" spans="1:4">
      <c r="A324" s="1062">
        <v>323</v>
      </c>
      <c r="B324" t="s">
        <v>1417</v>
      </c>
      <c r="C324" t="s">
        <v>1419</v>
      </c>
      <c r="D324" t="s">
        <v>1420</v>
      </c>
    </row>
    <row r="325" spans="1:4">
      <c r="A325" s="1062">
        <v>324</v>
      </c>
      <c r="B325" t="s">
        <v>1417</v>
      </c>
      <c r="C325" t="s">
        <v>1421</v>
      </c>
      <c r="D325" t="s">
        <v>1422</v>
      </c>
    </row>
    <row r="326" spans="1:4">
      <c r="A326" s="1062">
        <v>325</v>
      </c>
      <c r="B326" t="s">
        <v>1417</v>
      </c>
      <c r="C326" t="s">
        <v>835</v>
      </c>
      <c r="D326" t="s">
        <v>1423</v>
      </c>
    </row>
    <row r="327" spans="1:4">
      <c r="A327" s="1062">
        <v>326</v>
      </c>
      <c r="B327" t="s">
        <v>1417</v>
      </c>
      <c r="C327" t="s">
        <v>1424</v>
      </c>
      <c r="D327" t="s">
        <v>1425</v>
      </c>
    </row>
    <row r="328" spans="1:4">
      <c r="A328" s="1062">
        <v>327</v>
      </c>
      <c r="B328" t="s">
        <v>1417</v>
      </c>
      <c r="C328" t="s">
        <v>1417</v>
      </c>
      <c r="D328" t="s">
        <v>1418</v>
      </c>
    </row>
    <row r="329" spans="1:4">
      <c r="A329" s="1062">
        <v>328</v>
      </c>
      <c r="B329" t="s">
        <v>1417</v>
      </c>
      <c r="C329" t="s">
        <v>1426</v>
      </c>
      <c r="D329" t="s">
        <v>1427</v>
      </c>
    </row>
    <row r="330" spans="1:4">
      <c r="A330" s="1062">
        <v>329</v>
      </c>
      <c r="B330" t="s">
        <v>1417</v>
      </c>
      <c r="C330" t="s">
        <v>1428</v>
      </c>
      <c r="D330" t="s">
        <v>1429</v>
      </c>
    </row>
    <row r="331" spans="1:4">
      <c r="A331" s="1062">
        <v>330</v>
      </c>
      <c r="B331" t="s">
        <v>1417</v>
      </c>
      <c r="C331" t="s">
        <v>1430</v>
      </c>
      <c r="D331" t="s">
        <v>1431</v>
      </c>
    </row>
    <row r="332" spans="1:4">
      <c r="A332" s="1062">
        <v>331</v>
      </c>
      <c r="B332" t="s">
        <v>1417</v>
      </c>
      <c r="C332" t="s">
        <v>1432</v>
      </c>
      <c r="D332" t="s">
        <v>1433</v>
      </c>
    </row>
    <row r="333" spans="1:4">
      <c r="A333" s="1062">
        <v>332</v>
      </c>
      <c r="B333" t="s">
        <v>1417</v>
      </c>
      <c r="C333" t="s">
        <v>1434</v>
      </c>
      <c r="D333" t="s">
        <v>1435</v>
      </c>
    </row>
    <row r="334" spans="1:4">
      <c r="A334" s="1062">
        <v>333</v>
      </c>
      <c r="B334" t="s">
        <v>1417</v>
      </c>
      <c r="C334" t="s">
        <v>1436</v>
      </c>
      <c r="D334" t="s">
        <v>1437</v>
      </c>
    </row>
    <row r="335" spans="1:4">
      <c r="A335" s="1062">
        <v>334</v>
      </c>
      <c r="B335" t="s">
        <v>1417</v>
      </c>
      <c r="C335" t="s">
        <v>1438</v>
      </c>
      <c r="D335" t="s">
        <v>1439</v>
      </c>
    </row>
    <row r="336" spans="1:4">
      <c r="A336" s="1062">
        <v>335</v>
      </c>
      <c r="B336" t="s">
        <v>1417</v>
      </c>
      <c r="C336" t="s">
        <v>1440</v>
      </c>
      <c r="D336" t="s">
        <v>1441</v>
      </c>
    </row>
    <row r="337" spans="1:4">
      <c r="A337" s="1062">
        <v>336</v>
      </c>
      <c r="B337" t="s">
        <v>1417</v>
      </c>
      <c r="C337" t="s">
        <v>1442</v>
      </c>
      <c r="D337" t="s">
        <v>1443</v>
      </c>
    </row>
    <row r="338" spans="1:4">
      <c r="A338" s="1062">
        <v>337</v>
      </c>
      <c r="B338" t="s">
        <v>1417</v>
      </c>
      <c r="C338" t="s">
        <v>1444</v>
      </c>
      <c r="D338" t="s">
        <v>1445</v>
      </c>
    </row>
    <row r="339" spans="1:4">
      <c r="A339" s="1062">
        <v>338</v>
      </c>
      <c r="B339" t="s">
        <v>1417</v>
      </c>
      <c r="C339" t="s">
        <v>1446</v>
      </c>
      <c r="D339" t="s">
        <v>1447</v>
      </c>
    </row>
    <row r="340" spans="1:4">
      <c r="A340" s="1062">
        <v>339</v>
      </c>
      <c r="B340" t="s">
        <v>1417</v>
      </c>
      <c r="C340" t="s">
        <v>1448</v>
      </c>
      <c r="D340" t="s">
        <v>1449</v>
      </c>
    </row>
    <row r="341" spans="1:4">
      <c r="A341" s="1062">
        <v>340</v>
      </c>
      <c r="B341" t="s">
        <v>1417</v>
      </c>
      <c r="C341" t="s">
        <v>1450</v>
      </c>
      <c r="D341" t="s">
        <v>1451</v>
      </c>
    </row>
    <row r="342" spans="1:4">
      <c r="A342" s="1062">
        <v>341</v>
      </c>
      <c r="B342" t="s">
        <v>1417</v>
      </c>
      <c r="C342" t="s">
        <v>1452</v>
      </c>
      <c r="D342" t="s">
        <v>1453</v>
      </c>
    </row>
    <row r="343" spans="1:4">
      <c r="A343" s="1062">
        <v>342</v>
      </c>
      <c r="B343" t="s">
        <v>1417</v>
      </c>
      <c r="C343" t="s">
        <v>1454</v>
      </c>
      <c r="D343" t="s">
        <v>1455</v>
      </c>
    </row>
    <row r="344" spans="1:4">
      <c r="A344" s="1062">
        <v>343</v>
      </c>
      <c r="B344" t="s">
        <v>1417</v>
      </c>
      <c r="C344" t="s">
        <v>1456</v>
      </c>
      <c r="D344" t="s">
        <v>1457</v>
      </c>
    </row>
    <row r="345" spans="1:4">
      <c r="A345" s="1062">
        <v>344</v>
      </c>
      <c r="B345" t="s">
        <v>1458</v>
      </c>
      <c r="C345" t="s">
        <v>1460</v>
      </c>
      <c r="D345" t="s">
        <v>1461</v>
      </c>
    </row>
    <row r="346" spans="1:4">
      <c r="A346" s="1062">
        <v>345</v>
      </c>
      <c r="B346" t="s">
        <v>1458</v>
      </c>
      <c r="C346" t="s">
        <v>1462</v>
      </c>
      <c r="D346" t="s">
        <v>1463</v>
      </c>
    </row>
    <row r="347" spans="1:4">
      <c r="A347" s="1062">
        <v>346</v>
      </c>
      <c r="B347" t="s">
        <v>1458</v>
      </c>
      <c r="C347" t="s">
        <v>1464</v>
      </c>
      <c r="D347" t="s">
        <v>1465</v>
      </c>
    </row>
    <row r="348" spans="1:4">
      <c r="A348" s="1062">
        <v>347</v>
      </c>
      <c r="B348" t="s">
        <v>1458</v>
      </c>
      <c r="C348" t="s">
        <v>1466</v>
      </c>
      <c r="D348" t="s">
        <v>1467</v>
      </c>
    </row>
    <row r="349" spans="1:4">
      <c r="A349" s="1062">
        <v>348</v>
      </c>
      <c r="B349" t="s">
        <v>1458</v>
      </c>
      <c r="C349" t="s">
        <v>1468</v>
      </c>
      <c r="D349" t="s">
        <v>1469</v>
      </c>
    </row>
    <row r="350" spans="1:4">
      <c r="A350" s="1062">
        <v>349</v>
      </c>
      <c r="B350" t="s">
        <v>1458</v>
      </c>
      <c r="C350" t="s">
        <v>1470</v>
      </c>
      <c r="D350" t="s">
        <v>1471</v>
      </c>
    </row>
    <row r="351" spans="1:4">
      <c r="A351" s="1062">
        <v>350</v>
      </c>
      <c r="B351" t="s">
        <v>1458</v>
      </c>
      <c r="C351" t="s">
        <v>1472</v>
      </c>
      <c r="D351" t="s">
        <v>1473</v>
      </c>
    </row>
    <row r="352" spans="1:4">
      <c r="A352" s="1062">
        <v>351</v>
      </c>
      <c r="B352" t="s">
        <v>1458</v>
      </c>
      <c r="C352" t="s">
        <v>1458</v>
      </c>
      <c r="D352" t="s">
        <v>1459</v>
      </c>
    </row>
    <row r="353" spans="1:4">
      <c r="A353" s="1062">
        <v>352</v>
      </c>
      <c r="B353" t="s">
        <v>1458</v>
      </c>
      <c r="C353" t="s">
        <v>1474</v>
      </c>
      <c r="D353" t="s">
        <v>1475</v>
      </c>
    </row>
    <row r="354" spans="1:4">
      <c r="A354" s="1062">
        <v>353</v>
      </c>
      <c r="B354" t="s">
        <v>1458</v>
      </c>
      <c r="C354" t="s">
        <v>1476</v>
      </c>
      <c r="D354" t="s">
        <v>1477</v>
      </c>
    </row>
    <row r="355" spans="1:4">
      <c r="A355" s="1062">
        <v>354</v>
      </c>
      <c r="B355" t="s">
        <v>1458</v>
      </c>
      <c r="C355" t="s">
        <v>1478</v>
      </c>
      <c r="D355" t="s">
        <v>1479</v>
      </c>
    </row>
    <row r="356" spans="1:4">
      <c r="A356" s="1062">
        <v>355</v>
      </c>
      <c r="B356" t="s">
        <v>1458</v>
      </c>
      <c r="C356" t="s">
        <v>1480</v>
      </c>
      <c r="D356" t="s">
        <v>1481</v>
      </c>
    </row>
    <row r="357" spans="1:4">
      <c r="A357" s="1062">
        <v>356</v>
      </c>
      <c r="B357" t="s">
        <v>1458</v>
      </c>
      <c r="C357" t="s">
        <v>1482</v>
      </c>
      <c r="D357" t="s">
        <v>1483</v>
      </c>
    </row>
    <row r="358" spans="1:4">
      <c r="A358" s="1062">
        <v>357</v>
      </c>
      <c r="B358" t="s">
        <v>1458</v>
      </c>
      <c r="C358" t="s">
        <v>1484</v>
      </c>
      <c r="D358" t="s">
        <v>1485</v>
      </c>
    </row>
    <row r="359" spans="1:4">
      <c r="A359" s="1062">
        <v>358</v>
      </c>
      <c r="B359" t="s">
        <v>1458</v>
      </c>
      <c r="C359" t="s">
        <v>1486</v>
      </c>
      <c r="D359" t="s">
        <v>1487</v>
      </c>
    </row>
    <row r="360" spans="1:4">
      <c r="A360" s="1062">
        <v>359</v>
      </c>
      <c r="B360" t="s">
        <v>1458</v>
      </c>
      <c r="C360" t="s">
        <v>1488</v>
      </c>
      <c r="D360" t="s">
        <v>1489</v>
      </c>
    </row>
    <row r="361" spans="1:4">
      <c r="A361" s="1062">
        <v>360</v>
      </c>
      <c r="B361" t="s">
        <v>1458</v>
      </c>
      <c r="C361" t="s">
        <v>1490</v>
      </c>
      <c r="D361" t="s">
        <v>1491</v>
      </c>
    </row>
    <row r="362" spans="1:4">
      <c r="A362" s="1062">
        <v>361</v>
      </c>
      <c r="B362" t="s">
        <v>1458</v>
      </c>
      <c r="C362" t="s">
        <v>1492</v>
      </c>
      <c r="D362" t="s">
        <v>1493</v>
      </c>
    </row>
    <row r="363" spans="1:4">
      <c r="A363" s="1062">
        <v>362</v>
      </c>
      <c r="B363" t="s">
        <v>1458</v>
      </c>
      <c r="C363" t="s">
        <v>1494</v>
      </c>
      <c r="D363" t="s">
        <v>1495</v>
      </c>
    </row>
    <row r="364" spans="1:4">
      <c r="A364" s="1062">
        <v>363</v>
      </c>
      <c r="B364" t="s">
        <v>1458</v>
      </c>
      <c r="C364" t="s">
        <v>1496</v>
      </c>
      <c r="D364" t="s">
        <v>1497</v>
      </c>
    </row>
    <row r="365" spans="1:4">
      <c r="A365" s="1062">
        <v>364</v>
      </c>
      <c r="B365" t="s">
        <v>1458</v>
      </c>
      <c r="C365" t="s">
        <v>1498</v>
      </c>
      <c r="D365" t="s">
        <v>1499</v>
      </c>
    </row>
    <row r="366" spans="1:4">
      <c r="A366" s="1062">
        <v>365</v>
      </c>
      <c r="B366" t="s">
        <v>1458</v>
      </c>
      <c r="C366" t="s">
        <v>1500</v>
      </c>
      <c r="D366" t="s">
        <v>1501</v>
      </c>
    </row>
    <row r="367" spans="1:4">
      <c r="A367" s="1062">
        <v>366</v>
      </c>
      <c r="B367" t="s">
        <v>1458</v>
      </c>
      <c r="C367" t="s">
        <v>1502</v>
      </c>
      <c r="D367" t="s">
        <v>1503</v>
      </c>
    </row>
    <row r="368" spans="1:4">
      <c r="A368" s="1062">
        <v>367</v>
      </c>
      <c r="B368" t="s">
        <v>1458</v>
      </c>
      <c r="C368" t="s">
        <v>1504</v>
      </c>
      <c r="D368" t="s">
        <v>1505</v>
      </c>
    </row>
    <row r="369" spans="1:4">
      <c r="A369" s="1062">
        <v>368</v>
      </c>
      <c r="B369" t="s">
        <v>1458</v>
      </c>
      <c r="C369" t="s">
        <v>1506</v>
      </c>
      <c r="D369" t="s">
        <v>1507</v>
      </c>
    </row>
    <row r="370" spans="1:4">
      <c r="A370" s="1062">
        <v>369</v>
      </c>
      <c r="B370" t="s">
        <v>1458</v>
      </c>
      <c r="C370" t="s">
        <v>1508</v>
      </c>
      <c r="D370" t="s">
        <v>1509</v>
      </c>
    </row>
    <row r="371" spans="1:4">
      <c r="A371" s="1062">
        <v>370</v>
      </c>
      <c r="B371" t="s">
        <v>1510</v>
      </c>
      <c r="C371" t="s">
        <v>1510</v>
      </c>
      <c r="D371" t="s">
        <v>1511</v>
      </c>
    </row>
    <row r="372" spans="1:4">
      <c r="A372" s="1062">
        <v>371</v>
      </c>
      <c r="B372" t="s">
        <v>1512</v>
      </c>
      <c r="C372" t="s">
        <v>1512</v>
      </c>
      <c r="D372" t="s">
        <v>1513</v>
      </c>
    </row>
    <row r="373" spans="1:4">
      <c r="A373" s="1062">
        <v>372</v>
      </c>
      <c r="B373" t="s">
        <v>1514</v>
      </c>
      <c r="C373" t="s">
        <v>1516</v>
      </c>
      <c r="D373" t="s">
        <v>1517</v>
      </c>
    </row>
    <row r="374" spans="1:4">
      <c r="A374" s="1062">
        <v>373</v>
      </c>
      <c r="B374" t="s">
        <v>1514</v>
      </c>
      <c r="C374" t="s">
        <v>1518</v>
      </c>
      <c r="D374" t="s">
        <v>1519</v>
      </c>
    </row>
    <row r="375" spans="1:4">
      <c r="A375" s="1062">
        <v>374</v>
      </c>
      <c r="B375" t="s">
        <v>1514</v>
      </c>
      <c r="C375" t="s">
        <v>1520</v>
      </c>
      <c r="D375" t="s">
        <v>1521</v>
      </c>
    </row>
    <row r="376" spans="1:4">
      <c r="A376" s="1062">
        <v>375</v>
      </c>
      <c r="B376" t="s">
        <v>1514</v>
      </c>
      <c r="C376" t="s">
        <v>1522</v>
      </c>
      <c r="D376" t="s">
        <v>1523</v>
      </c>
    </row>
    <row r="377" spans="1:4">
      <c r="A377" s="1062">
        <v>376</v>
      </c>
      <c r="B377" t="s">
        <v>1514</v>
      </c>
      <c r="C377" t="s">
        <v>1514</v>
      </c>
      <c r="D377" t="s">
        <v>1515</v>
      </c>
    </row>
    <row r="378" spans="1:4">
      <c r="A378" s="1062">
        <v>377</v>
      </c>
      <c r="B378" t="s">
        <v>1514</v>
      </c>
      <c r="C378" t="s">
        <v>1524</v>
      </c>
      <c r="D378" t="s">
        <v>1525</v>
      </c>
    </row>
    <row r="379" spans="1:4">
      <c r="A379" s="1062">
        <v>378</v>
      </c>
      <c r="B379" t="s">
        <v>1514</v>
      </c>
      <c r="C379" t="s">
        <v>1526</v>
      </c>
      <c r="D379" t="s">
        <v>1527</v>
      </c>
    </row>
    <row r="380" spans="1:4">
      <c r="A380" s="1062">
        <v>379</v>
      </c>
      <c r="B380" t="s">
        <v>1514</v>
      </c>
      <c r="C380" t="s">
        <v>1528</v>
      </c>
      <c r="D380" t="s">
        <v>1529</v>
      </c>
    </row>
    <row r="381" spans="1:4">
      <c r="A381" s="1062">
        <v>380</v>
      </c>
      <c r="B381" t="s">
        <v>1514</v>
      </c>
      <c r="C381" t="s">
        <v>1530</v>
      </c>
      <c r="D381" t="s">
        <v>1531</v>
      </c>
    </row>
    <row r="382" spans="1:4">
      <c r="A382" s="1062">
        <v>381</v>
      </c>
      <c r="B382" t="s">
        <v>1514</v>
      </c>
      <c r="C382" t="s">
        <v>1532</v>
      </c>
      <c r="D382" t="s">
        <v>1533</v>
      </c>
    </row>
    <row r="383" spans="1:4">
      <c r="A383" s="1062">
        <v>382</v>
      </c>
      <c r="B383" t="s">
        <v>1514</v>
      </c>
      <c r="C383" t="s">
        <v>1534</v>
      </c>
      <c r="D383" t="s">
        <v>1535</v>
      </c>
    </row>
    <row r="384" spans="1:4">
      <c r="A384" s="1062">
        <v>383</v>
      </c>
      <c r="B384" t="s">
        <v>1514</v>
      </c>
      <c r="C384" t="s">
        <v>1536</v>
      </c>
      <c r="D384" t="s">
        <v>1537</v>
      </c>
    </row>
    <row r="385" spans="1:4">
      <c r="A385" s="1062">
        <v>384</v>
      </c>
      <c r="B385" t="s">
        <v>1514</v>
      </c>
      <c r="C385" t="s">
        <v>1538</v>
      </c>
      <c r="D385" t="s">
        <v>1539</v>
      </c>
    </row>
    <row r="386" spans="1:4">
      <c r="A386" s="1062">
        <v>385</v>
      </c>
      <c r="B386" t="s">
        <v>1514</v>
      </c>
      <c r="C386" t="s">
        <v>1540</v>
      </c>
      <c r="D386" t="s">
        <v>1541</v>
      </c>
    </row>
    <row r="387" spans="1:4">
      <c r="A387" s="1062">
        <v>386</v>
      </c>
      <c r="B387" t="s">
        <v>1514</v>
      </c>
      <c r="C387" t="s">
        <v>1542</v>
      </c>
      <c r="D387" t="s">
        <v>1543</v>
      </c>
    </row>
    <row r="388" spans="1:4">
      <c r="A388" s="1062">
        <v>387</v>
      </c>
      <c r="B388" t="s">
        <v>1514</v>
      </c>
      <c r="C388" t="s">
        <v>1544</v>
      </c>
      <c r="D388" t="s">
        <v>1545</v>
      </c>
    </row>
    <row r="389" spans="1:4">
      <c r="A389" s="1062">
        <v>388</v>
      </c>
      <c r="B389" t="s">
        <v>1514</v>
      </c>
      <c r="C389" t="s">
        <v>1546</v>
      </c>
      <c r="D389" t="s">
        <v>1547</v>
      </c>
    </row>
    <row r="390" spans="1:4">
      <c r="A390" s="1062">
        <v>389</v>
      </c>
      <c r="B390" t="s">
        <v>1514</v>
      </c>
      <c r="C390" t="s">
        <v>1548</v>
      </c>
      <c r="D390" t="s">
        <v>1549</v>
      </c>
    </row>
    <row r="391" spans="1:4">
      <c r="A391" s="1062">
        <v>390</v>
      </c>
      <c r="B391" t="s">
        <v>1514</v>
      </c>
      <c r="C391" t="s">
        <v>1550</v>
      </c>
      <c r="D391" t="s">
        <v>1551</v>
      </c>
    </row>
    <row r="392" spans="1:4">
      <c r="A392" s="1062">
        <v>391</v>
      </c>
      <c r="B392" t="s">
        <v>1514</v>
      </c>
      <c r="C392" t="s">
        <v>1552</v>
      </c>
      <c r="D392" t="s">
        <v>1553</v>
      </c>
    </row>
    <row r="393" spans="1:4">
      <c r="A393" s="1062">
        <v>392</v>
      </c>
      <c r="B393" t="s">
        <v>1554</v>
      </c>
      <c r="C393" t="s">
        <v>1068</v>
      </c>
      <c r="D393" t="s">
        <v>1556</v>
      </c>
    </row>
    <row r="394" spans="1:4">
      <c r="A394" s="1062">
        <v>393</v>
      </c>
      <c r="B394" t="s">
        <v>1554</v>
      </c>
      <c r="C394" t="s">
        <v>1557</v>
      </c>
      <c r="D394" t="s">
        <v>1558</v>
      </c>
    </row>
    <row r="395" spans="1:4">
      <c r="A395" s="1062">
        <v>394</v>
      </c>
      <c r="B395" t="s">
        <v>1554</v>
      </c>
      <c r="C395" t="s">
        <v>1559</v>
      </c>
      <c r="D395" t="s">
        <v>1560</v>
      </c>
    </row>
    <row r="396" spans="1:4">
      <c r="A396" s="1062">
        <v>395</v>
      </c>
      <c r="B396" t="s">
        <v>1554</v>
      </c>
      <c r="C396" t="s">
        <v>1561</v>
      </c>
      <c r="D396" t="s">
        <v>1562</v>
      </c>
    </row>
    <row r="397" spans="1:4">
      <c r="A397" s="1062">
        <v>396</v>
      </c>
      <c r="B397" t="s">
        <v>1554</v>
      </c>
      <c r="C397" t="s">
        <v>1563</v>
      </c>
      <c r="D397" t="s">
        <v>1564</v>
      </c>
    </row>
    <row r="398" spans="1:4">
      <c r="A398" s="1062">
        <v>397</v>
      </c>
      <c r="B398" t="s">
        <v>1554</v>
      </c>
      <c r="C398" t="s">
        <v>1565</v>
      </c>
      <c r="D398" t="s">
        <v>1566</v>
      </c>
    </row>
    <row r="399" spans="1:4">
      <c r="A399" s="1062">
        <v>398</v>
      </c>
      <c r="B399" t="s">
        <v>1554</v>
      </c>
      <c r="C399" t="s">
        <v>1554</v>
      </c>
      <c r="D399" t="s">
        <v>1555</v>
      </c>
    </row>
    <row r="400" spans="1:4">
      <c r="A400" s="1062">
        <v>399</v>
      </c>
      <c r="B400" t="s">
        <v>1554</v>
      </c>
      <c r="C400" t="s">
        <v>1567</v>
      </c>
      <c r="D400" t="s">
        <v>1568</v>
      </c>
    </row>
    <row r="401" spans="1:4">
      <c r="A401" s="1062">
        <v>400</v>
      </c>
      <c r="B401" t="s">
        <v>1554</v>
      </c>
      <c r="C401" t="s">
        <v>1569</v>
      </c>
      <c r="D401" t="s">
        <v>1570</v>
      </c>
    </row>
    <row r="402" spans="1:4">
      <c r="A402" s="1062">
        <v>401</v>
      </c>
      <c r="B402" t="s">
        <v>1554</v>
      </c>
      <c r="C402" t="s">
        <v>1571</v>
      </c>
      <c r="D402" t="s">
        <v>1572</v>
      </c>
    </row>
    <row r="403" spans="1:4">
      <c r="A403" s="1062">
        <v>402</v>
      </c>
      <c r="B403" t="s">
        <v>1554</v>
      </c>
      <c r="C403" t="s">
        <v>1573</v>
      </c>
      <c r="D403" t="s">
        <v>1574</v>
      </c>
    </row>
    <row r="404" spans="1:4">
      <c r="A404" s="1062">
        <v>403</v>
      </c>
      <c r="B404" t="s">
        <v>1554</v>
      </c>
      <c r="C404" t="s">
        <v>1575</v>
      </c>
      <c r="D404" t="s">
        <v>1576</v>
      </c>
    </row>
    <row r="405" spans="1:4">
      <c r="A405" s="1062">
        <v>404</v>
      </c>
      <c r="B405" t="s">
        <v>1554</v>
      </c>
      <c r="C405" t="s">
        <v>1577</v>
      </c>
      <c r="D405" t="s">
        <v>1578</v>
      </c>
    </row>
    <row r="406" spans="1:4">
      <c r="A406" s="1062">
        <v>405</v>
      </c>
      <c r="B406" t="s">
        <v>1554</v>
      </c>
      <c r="C406" t="s">
        <v>1579</v>
      </c>
      <c r="D406" t="s">
        <v>1580</v>
      </c>
    </row>
    <row r="407" spans="1:4">
      <c r="A407" s="1062">
        <v>406</v>
      </c>
      <c r="B407" t="s">
        <v>1554</v>
      </c>
      <c r="C407" t="s">
        <v>1581</v>
      </c>
      <c r="D407" t="s">
        <v>1582</v>
      </c>
    </row>
    <row r="408" spans="1:4">
      <c r="A408" s="1062">
        <v>407</v>
      </c>
      <c r="B408" t="s">
        <v>1554</v>
      </c>
      <c r="C408" t="s">
        <v>1583</v>
      </c>
      <c r="D408" t="s">
        <v>1584</v>
      </c>
    </row>
    <row r="409" spans="1:4">
      <c r="A409" s="1062">
        <v>408</v>
      </c>
      <c r="B409" t="s">
        <v>1554</v>
      </c>
      <c r="C409" t="s">
        <v>1585</v>
      </c>
      <c r="D409" t="s">
        <v>1586</v>
      </c>
    </row>
    <row r="410" spans="1:4">
      <c r="A410" s="1062">
        <v>409</v>
      </c>
      <c r="B410" t="s">
        <v>1587</v>
      </c>
      <c r="C410" t="s">
        <v>1589</v>
      </c>
      <c r="D410" t="s">
        <v>1590</v>
      </c>
    </row>
    <row r="411" spans="1:4">
      <c r="A411" s="1062">
        <v>410</v>
      </c>
      <c r="B411" t="s">
        <v>1587</v>
      </c>
      <c r="C411" t="s">
        <v>1591</v>
      </c>
      <c r="D411" t="s">
        <v>1592</v>
      </c>
    </row>
    <row r="412" spans="1:4">
      <c r="A412" s="1062">
        <v>411</v>
      </c>
      <c r="B412" t="s">
        <v>1587</v>
      </c>
      <c r="C412" t="s">
        <v>1593</v>
      </c>
      <c r="D412" t="s">
        <v>1594</v>
      </c>
    </row>
    <row r="413" spans="1:4">
      <c r="A413" s="1062">
        <v>412</v>
      </c>
      <c r="B413" t="s">
        <v>1587</v>
      </c>
      <c r="C413" t="s">
        <v>1595</v>
      </c>
      <c r="D413" t="s">
        <v>1596</v>
      </c>
    </row>
    <row r="414" spans="1:4">
      <c r="A414" s="1062">
        <v>413</v>
      </c>
      <c r="B414" t="s">
        <v>1587</v>
      </c>
      <c r="C414" t="s">
        <v>1597</v>
      </c>
      <c r="D414" t="s">
        <v>1598</v>
      </c>
    </row>
    <row r="415" spans="1:4">
      <c r="A415" s="1062">
        <v>414</v>
      </c>
      <c r="B415" t="s">
        <v>1587</v>
      </c>
      <c r="C415" t="s">
        <v>1599</v>
      </c>
      <c r="D415" t="s">
        <v>1600</v>
      </c>
    </row>
    <row r="416" spans="1:4">
      <c r="A416" s="1062">
        <v>415</v>
      </c>
      <c r="B416" t="s">
        <v>1587</v>
      </c>
      <c r="C416" t="s">
        <v>1601</v>
      </c>
      <c r="D416" t="s">
        <v>1602</v>
      </c>
    </row>
    <row r="417" spans="1:4">
      <c r="A417" s="1062">
        <v>416</v>
      </c>
      <c r="B417" t="s">
        <v>1587</v>
      </c>
      <c r="C417" t="s">
        <v>1603</v>
      </c>
      <c r="D417" t="s">
        <v>1604</v>
      </c>
    </row>
    <row r="418" spans="1:4">
      <c r="A418" s="1062">
        <v>417</v>
      </c>
      <c r="B418" t="s">
        <v>1587</v>
      </c>
      <c r="C418" t="s">
        <v>1605</v>
      </c>
      <c r="D418" t="s">
        <v>1606</v>
      </c>
    </row>
    <row r="419" spans="1:4">
      <c r="A419" s="1062">
        <v>418</v>
      </c>
      <c r="B419" t="s">
        <v>1587</v>
      </c>
      <c r="C419" t="s">
        <v>1607</v>
      </c>
      <c r="D419" t="s">
        <v>1608</v>
      </c>
    </row>
    <row r="420" spans="1:4">
      <c r="A420" s="1062">
        <v>419</v>
      </c>
      <c r="B420" t="s">
        <v>1587</v>
      </c>
      <c r="C420" t="s">
        <v>1609</v>
      </c>
      <c r="D420" t="s">
        <v>1610</v>
      </c>
    </row>
    <row r="421" spans="1:4">
      <c r="A421" s="1062">
        <v>420</v>
      </c>
      <c r="B421" t="s">
        <v>1587</v>
      </c>
      <c r="C421" t="s">
        <v>1587</v>
      </c>
      <c r="D421" t="s">
        <v>1588</v>
      </c>
    </row>
    <row r="422" spans="1:4">
      <c r="A422" s="1062">
        <v>421</v>
      </c>
      <c r="B422" t="s">
        <v>1587</v>
      </c>
      <c r="C422" t="s">
        <v>1611</v>
      </c>
      <c r="D422" t="s">
        <v>1612</v>
      </c>
    </row>
    <row r="423" spans="1:4">
      <c r="A423" s="1062">
        <v>422</v>
      </c>
      <c r="B423" t="s">
        <v>1587</v>
      </c>
      <c r="C423" t="s">
        <v>1613</v>
      </c>
      <c r="D423" t="s">
        <v>1614</v>
      </c>
    </row>
    <row r="424" spans="1:4">
      <c r="A424" s="1062">
        <v>423</v>
      </c>
      <c r="B424" t="s">
        <v>1587</v>
      </c>
      <c r="C424" t="s">
        <v>1615</v>
      </c>
      <c r="D424" t="s">
        <v>1616</v>
      </c>
    </row>
    <row r="425" spans="1:4">
      <c r="A425" s="1062">
        <v>424</v>
      </c>
      <c r="B425" t="s">
        <v>1587</v>
      </c>
      <c r="C425" t="s">
        <v>1262</v>
      </c>
      <c r="D425" t="s">
        <v>1617</v>
      </c>
    </row>
    <row r="426" spans="1:4">
      <c r="A426" s="1062">
        <v>425</v>
      </c>
      <c r="B426" t="s">
        <v>1587</v>
      </c>
      <c r="C426" t="s">
        <v>1618</v>
      </c>
      <c r="D426" t="s">
        <v>1619</v>
      </c>
    </row>
    <row r="427" spans="1:4">
      <c r="A427" s="1062">
        <v>426</v>
      </c>
      <c r="B427" t="s">
        <v>1587</v>
      </c>
      <c r="C427" t="s">
        <v>1620</v>
      </c>
      <c r="D427" t="s">
        <v>1621</v>
      </c>
    </row>
    <row r="428" spans="1:4">
      <c r="A428" s="1062">
        <v>427</v>
      </c>
      <c r="B428" t="s">
        <v>1587</v>
      </c>
      <c r="C428" t="s">
        <v>1622</v>
      </c>
      <c r="D428" t="s">
        <v>1623</v>
      </c>
    </row>
    <row r="429" spans="1:4">
      <c r="A429" s="1062">
        <v>428</v>
      </c>
      <c r="B429" t="s">
        <v>1587</v>
      </c>
      <c r="C429" t="s">
        <v>1624</v>
      </c>
      <c r="D429" t="s">
        <v>1625</v>
      </c>
    </row>
    <row r="430" spans="1:4">
      <c r="A430" s="1062">
        <v>429</v>
      </c>
      <c r="B430" t="s">
        <v>1587</v>
      </c>
      <c r="C430" t="s">
        <v>1626</v>
      </c>
      <c r="D430" t="s">
        <v>1627</v>
      </c>
    </row>
    <row r="431" spans="1:4">
      <c r="A431" s="1062">
        <v>430</v>
      </c>
      <c r="B431" t="s">
        <v>1587</v>
      </c>
      <c r="C431" t="s">
        <v>1628</v>
      </c>
      <c r="D431" t="s">
        <v>1629</v>
      </c>
    </row>
    <row r="432" spans="1:4">
      <c r="A432" s="1062">
        <v>431</v>
      </c>
      <c r="B432" t="s">
        <v>1587</v>
      </c>
      <c r="C432" t="s">
        <v>869</v>
      </c>
      <c r="D432" t="s">
        <v>1630</v>
      </c>
    </row>
    <row r="433" spans="1:4">
      <c r="A433" s="1062">
        <v>432</v>
      </c>
      <c r="B433" t="s">
        <v>1587</v>
      </c>
      <c r="C433" t="s">
        <v>1631</v>
      </c>
      <c r="D433" t="s">
        <v>1632</v>
      </c>
    </row>
    <row r="434" spans="1:4">
      <c r="A434" s="1062">
        <v>433</v>
      </c>
      <c r="B434" t="s">
        <v>1633</v>
      </c>
      <c r="C434" t="s">
        <v>1635</v>
      </c>
      <c r="D434" t="s">
        <v>1636</v>
      </c>
    </row>
    <row r="435" spans="1:4">
      <c r="A435" s="1062">
        <v>434</v>
      </c>
      <c r="B435" t="s">
        <v>1633</v>
      </c>
      <c r="C435" t="s">
        <v>1637</v>
      </c>
      <c r="D435" t="s">
        <v>1638</v>
      </c>
    </row>
    <row r="436" spans="1:4">
      <c r="A436" s="1062">
        <v>435</v>
      </c>
      <c r="B436" t="s">
        <v>1633</v>
      </c>
      <c r="C436" t="s">
        <v>1639</v>
      </c>
      <c r="D436" t="s">
        <v>1640</v>
      </c>
    </row>
    <row r="437" spans="1:4">
      <c r="A437" s="1062">
        <v>436</v>
      </c>
      <c r="B437" t="s">
        <v>1633</v>
      </c>
      <c r="C437" t="s">
        <v>1641</v>
      </c>
      <c r="D437" t="s">
        <v>1642</v>
      </c>
    </row>
    <row r="438" spans="1:4">
      <c r="A438" s="1062">
        <v>437</v>
      </c>
      <c r="B438" t="s">
        <v>1633</v>
      </c>
      <c r="C438" t="s">
        <v>1643</v>
      </c>
      <c r="D438" t="s">
        <v>1644</v>
      </c>
    </row>
    <row r="439" spans="1:4">
      <c r="A439" s="1062">
        <v>438</v>
      </c>
      <c r="B439" t="s">
        <v>1633</v>
      </c>
      <c r="C439" t="s">
        <v>1645</v>
      </c>
      <c r="D439" t="s">
        <v>1646</v>
      </c>
    </row>
    <row r="440" spans="1:4">
      <c r="A440" s="1062">
        <v>439</v>
      </c>
      <c r="B440" t="s">
        <v>1633</v>
      </c>
      <c r="C440" t="s">
        <v>1647</v>
      </c>
      <c r="D440" t="s">
        <v>1648</v>
      </c>
    </row>
    <row r="441" spans="1:4">
      <c r="A441" s="1062">
        <v>440</v>
      </c>
      <c r="B441" t="s">
        <v>1633</v>
      </c>
      <c r="C441" t="s">
        <v>1649</v>
      </c>
      <c r="D441" t="s">
        <v>1650</v>
      </c>
    </row>
    <row r="442" spans="1:4">
      <c r="A442" s="1062">
        <v>441</v>
      </c>
      <c r="B442" t="s">
        <v>1633</v>
      </c>
      <c r="C442" t="s">
        <v>1651</v>
      </c>
      <c r="D442" t="s">
        <v>1652</v>
      </c>
    </row>
    <row r="443" spans="1:4">
      <c r="A443" s="1062">
        <v>442</v>
      </c>
      <c r="B443" t="s">
        <v>1633</v>
      </c>
      <c r="C443" t="s">
        <v>1633</v>
      </c>
      <c r="D443" t="s">
        <v>1634</v>
      </c>
    </row>
    <row r="444" spans="1:4">
      <c r="A444" s="1062">
        <v>443</v>
      </c>
      <c r="B444" t="s">
        <v>1633</v>
      </c>
      <c r="C444" t="s">
        <v>1653</v>
      </c>
      <c r="D444" t="s">
        <v>1654</v>
      </c>
    </row>
    <row r="445" spans="1:4">
      <c r="A445" s="1062">
        <v>444</v>
      </c>
      <c r="B445" t="s">
        <v>1633</v>
      </c>
      <c r="C445" t="s">
        <v>1655</v>
      </c>
      <c r="D445" t="s">
        <v>1656</v>
      </c>
    </row>
    <row r="446" spans="1:4">
      <c r="A446" s="1062">
        <v>445</v>
      </c>
      <c r="B446" t="s">
        <v>1633</v>
      </c>
      <c r="C446" t="s">
        <v>1657</v>
      </c>
      <c r="D446" t="s">
        <v>1658</v>
      </c>
    </row>
    <row r="447" spans="1:4">
      <c r="A447" s="1062">
        <v>446</v>
      </c>
      <c r="B447" t="s">
        <v>1633</v>
      </c>
      <c r="C447" t="s">
        <v>1659</v>
      </c>
      <c r="D447" t="s">
        <v>1660</v>
      </c>
    </row>
    <row r="448" spans="1:4">
      <c r="A448" s="1062">
        <v>447</v>
      </c>
      <c r="B448" t="s">
        <v>1633</v>
      </c>
      <c r="C448" t="s">
        <v>1661</v>
      </c>
      <c r="D448" t="s">
        <v>1662</v>
      </c>
    </row>
    <row r="449" spans="1:4">
      <c r="A449" s="1062">
        <v>448</v>
      </c>
      <c r="B449" t="s">
        <v>1633</v>
      </c>
      <c r="C449" t="s">
        <v>1663</v>
      </c>
      <c r="D449" t="s">
        <v>1664</v>
      </c>
    </row>
    <row r="450" spans="1:4">
      <c r="A450" s="1062">
        <v>449</v>
      </c>
      <c r="B450" t="s">
        <v>1633</v>
      </c>
      <c r="C450" t="s">
        <v>1395</v>
      </c>
      <c r="D450" t="s">
        <v>1665</v>
      </c>
    </row>
    <row r="451" spans="1:4">
      <c r="A451" s="1062">
        <v>450</v>
      </c>
      <c r="B451" t="s">
        <v>1633</v>
      </c>
      <c r="C451" t="s">
        <v>1446</v>
      </c>
      <c r="D451" t="s">
        <v>1666</v>
      </c>
    </row>
    <row r="452" spans="1:4">
      <c r="A452" s="1062">
        <v>451</v>
      </c>
      <c r="B452" t="s">
        <v>1633</v>
      </c>
      <c r="C452" t="s">
        <v>1667</v>
      </c>
      <c r="D452" t="s">
        <v>1668</v>
      </c>
    </row>
    <row r="453" spans="1:4">
      <c r="A453" s="1062">
        <v>452</v>
      </c>
      <c r="B453" t="s">
        <v>1633</v>
      </c>
      <c r="C453" t="s">
        <v>1669</v>
      </c>
      <c r="D453" t="s">
        <v>1670</v>
      </c>
    </row>
    <row r="454" spans="1:4">
      <c r="A454" s="1062">
        <v>453</v>
      </c>
      <c r="B454" t="s">
        <v>1633</v>
      </c>
      <c r="C454" t="s">
        <v>1671</v>
      </c>
      <c r="D454" t="s">
        <v>1672</v>
      </c>
    </row>
    <row r="455" spans="1:4">
      <c r="A455" s="1062">
        <v>454</v>
      </c>
      <c r="B455" t="s">
        <v>1633</v>
      </c>
      <c r="C455" t="s">
        <v>1673</v>
      </c>
      <c r="D455" t="s">
        <v>1674</v>
      </c>
    </row>
    <row r="456" spans="1:4">
      <c r="A456" s="1062">
        <v>455</v>
      </c>
      <c r="B456" t="s">
        <v>1633</v>
      </c>
      <c r="C456" t="s">
        <v>1675</v>
      </c>
      <c r="D456" t="s">
        <v>1676</v>
      </c>
    </row>
    <row r="457" spans="1:4">
      <c r="A457" s="1062">
        <v>456</v>
      </c>
      <c r="B457" t="s">
        <v>1633</v>
      </c>
      <c r="C457" t="s">
        <v>1677</v>
      </c>
      <c r="D457" t="s">
        <v>1678</v>
      </c>
    </row>
    <row r="458" spans="1:4">
      <c r="A458" s="1062">
        <v>457</v>
      </c>
      <c r="B458" t="s">
        <v>1633</v>
      </c>
      <c r="C458" t="s">
        <v>1679</v>
      </c>
      <c r="D458" t="s">
        <v>1680</v>
      </c>
    </row>
    <row r="459" spans="1:4">
      <c r="A459" s="1062">
        <v>458</v>
      </c>
      <c r="B459" t="s">
        <v>1681</v>
      </c>
      <c r="C459" t="s">
        <v>1683</v>
      </c>
      <c r="D459" t="s">
        <v>1684</v>
      </c>
    </row>
    <row r="460" spans="1:4">
      <c r="A460" s="1062">
        <v>459</v>
      </c>
      <c r="B460" t="s">
        <v>1681</v>
      </c>
      <c r="C460" t="s">
        <v>1685</v>
      </c>
      <c r="D460" t="s">
        <v>1686</v>
      </c>
    </row>
    <row r="461" spans="1:4">
      <c r="A461" s="1062">
        <v>460</v>
      </c>
      <c r="B461" t="s">
        <v>1681</v>
      </c>
      <c r="C461" t="s">
        <v>1687</v>
      </c>
      <c r="D461" t="s">
        <v>1688</v>
      </c>
    </row>
    <row r="462" spans="1:4">
      <c r="A462" s="1062">
        <v>461</v>
      </c>
      <c r="B462" t="s">
        <v>1681</v>
      </c>
      <c r="C462" t="s">
        <v>1689</v>
      </c>
      <c r="D462" t="s">
        <v>1690</v>
      </c>
    </row>
    <row r="463" spans="1:4">
      <c r="A463" s="1062">
        <v>462</v>
      </c>
      <c r="B463" t="s">
        <v>1681</v>
      </c>
      <c r="C463" t="s">
        <v>1691</v>
      </c>
      <c r="D463" t="s">
        <v>1692</v>
      </c>
    </row>
    <row r="464" spans="1:4">
      <c r="A464" s="1062">
        <v>463</v>
      </c>
      <c r="B464" t="s">
        <v>1681</v>
      </c>
      <c r="C464" t="s">
        <v>1681</v>
      </c>
      <c r="D464" t="s">
        <v>1682</v>
      </c>
    </row>
    <row r="465" spans="1:4">
      <c r="A465" s="1062">
        <v>464</v>
      </c>
      <c r="B465" t="s">
        <v>1681</v>
      </c>
      <c r="C465" t="s">
        <v>1693</v>
      </c>
      <c r="D465" t="s">
        <v>1694</v>
      </c>
    </row>
    <row r="466" spans="1:4">
      <c r="A466" s="1062">
        <v>465</v>
      </c>
      <c r="B466" t="s">
        <v>1681</v>
      </c>
      <c r="C466" t="s">
        <v>1695</v>
      </c>
      <c r="D466" t="s">
        <v>1696</v>
      </c>
    </row>
    <row r="467" spans="1:4">
      <c r="A467" s="1062">
        <v>466</v>
      </c>
      <c r="B467" t="s">
        <v>1681</v>
      </c>
      <c r="C467" t="s">
        <v>1697</v>
      </c>
      <c r="D467" t="s">
        <v>1698</v>
      </c>
    </row>
    <row r="468" spans="1:4">
      <c r="A468" s="1062">
        <v>467</v>
      </c>
      <c r="B468" t="s">
        <v>1681</v>
      </c>
      <c r="C468" t="s">
        <v>1699</v>
      </c>
      <c r="D468" t="s">
        <v>1700</v>
      </c>
    </row>
    <row r="469" spans="1:4">
      <c r="A469" s="1062">
        <v>468</v>
      </c>
      <c r="B469" t="s">
        <v>1681</v>
      </c>
      <c r="C469" t="s">
        <v>1701</v>
      </c>
      <c r="D469" t="s">
        <v>1702</v>
      </c>
    </row>
    <row r="470" spans="1:4">
      <c r="A470" s="1062">
        <v>469</v>
      </c>
      <c r="B470" t="s">
        <v>1681</v>
      </c>
      <c r="C470" t="s">
        <v>1703</v>
      </c>
      <c r="D470" t="s">
        <v>1704</v>
      </c>
    </row>
    <row r="471" spans="1:4">
      <c r="A471" s="1062">
        <v>470</v>
      </c>
      <c r="B471" t="s">
        <v>1681</v>
      </c>
      <c r="C471" t="s">
        <v>1705</v>
      </c>
      <c r="D471" t="s">
        <v>1706</v>
      </c>
    </row>
    <row r="472" spans="1:4">
      <c r="A472" s="1062">
        <v>471</v>
      </c>
      <c r="B472" t="s">
        <v>1681</v>
      </c>
      <c r="C472" t="s">
        <v>1707</v>
      </c>
      <c r="D472" t="s">
        <v>1708</v>
      </c>
    </row>
    <row r="473" spans="1:4">
      <c r="A473" s="1062">
        <v>472</v>
      </c>
      <c r="B473" t="s">
        <v>1681</v>
      </c>
      <c r="C473" t="s">
        <v>1709</v>
      </c>
      <c r="D473" t="s">
        <v>1710</v>
      </c>
    </row>
    <row r="474" spans="1:4">
      <c r="A474" s="1062">
        <v>473</v>
      </c>
      <c r="B474" t="s">
        <v>1681</v>
      </c>
      <c r="C474" t="s">
        <v>1711</v>
      </c>
      <c r="D474" t="s">
        <v>1712</v>
      </c>
    </row>
    <row r="475" spans="1:4">
      <c r="A475" s="1062">
        <v>474</v>
      </c>
      <c r="B475" t="s">
        <v>1681</v>
      </c>
      <c r="C475" t="s">
        <v>1713</v>
      </c>
      <c r="D475" t="s">
        <v>1714</v>
      </c>
    </row>
    <row r="476" spans="1:4">
      <c r="A476" s="1062">
        <v>475</v>
      </c>
      <c r="B476" t="s">
        <v>1681</v>
      </c>
      <c r="C476" t="s">
        <v>1715</v>
      </c>
      <c r="D476" t="s">
        <v>1716</v>
      </c>
    </row>
    <row r="477" spans="1:4">
      <c r="A477" s="1062">
        <v>476</v>
      </c>
      <c r="B477" t="s">
        <v>1717</v>
      </c>
      <c r="C477" t="s">
        <v>831</v>
      </c>
      <c r="D477" t="s">
        <v>1719</v>
      </c>
    </row>
    <row r="478" spans="1:4">
      <c r="A478" s="1062">
        <v>477</v>
      </c>
      <c r="B478" t="s">
        <v>1717</v>
      </c>
      <c r="C478" t="s">
        <v>1720</v>
      </c>
      <c r="D478" t="s">
        <v>1721</v>
      </c>
    </row>
    <row r="479" spans="1:4">
      <c r="A479" s="1062">
        <v>478</v>
      </c>
      <c r="B479" t="s">
        <v>1717</v>
      </c>
      <c r="C479" t="s">
        <v>1722</v>
      </c>
      <c r="D479" t="s">
        <v>1723</v>
      </c>
    </row>
    <row r="480" spans="1:4">
      <c r="A480" s="1062">
        <v>479</v>
      </c>
      <c r="B480" t="s">
        <v>1717</v>
      </c>
      <c r="C480" t="s">
        <v>1724</v>
      </c>
      <c r="D480" t="s">
        <v>1725</v>
      </c>
    </row>
    <row r="481" spans="1:4">
      <c r="A481" s="1062">
        <v>480</v>
      </c>
      <c r="B481" t="s">
        <v>1717</v>
      </c>
      <c r="C481" t="s">
        <v>1726</v>
      </c>
      <c r="D481" t="s">
        <v>1727</v>
      </c>
    </row>
    <row r="482" spans="1:4">
      <c r="A482" s="1062">
        <v>481</v>
      </c>
      <c r="B482" t="s">
        <v>1717</v>
      </c>
      <c r="C482" t="s">
        <v>1728</v>
      </c>
      <c r="D482" t="s">
        <v>1729</v>
      </c>
    </row>
    <row r="483" spans="1:4">
      <c r="A483" s="1062">
        <v>482</v>
      </c>
      <c r="B483" t="s">
        <v>1717</v>
      </c>
      <c r="C483" t="s">
        <v>1717</v>
      </c>
      <c r="D483" t="s">
        <v>1718</v>
      </c>
    </row>
    <row r="484" spans="1:4">
      <c r="A484" s="1062">
        <v>483</v>
      </c>
      <c r="B484" t="s">
        <v>1717</v>
      </c>
      <c r="C484" t="s">
        <v>1730</v>
      </c>
      <c r="D484" t="s">
        <v>1731</v>
      </c>
    </row>
    <row r="485" spans="1:4">
      <c r="A485" s="1062">
        <v>484</v>
      </c>
      <c r="B485" t="s">
        <v>1717</v>
      </c>
      <c r="C485" t="s">
        <v>1732</v>
      </c>
      <c r="D485" t="s">
        <v>1733</v>
      </c>
    </row>
    <row r="486" spans="1:4">
      <c r="A486" s="1062">
        <v>485</v>
      </c>
      <c r="B486" t="s">
        <v>1717</v>
      </c>
      <c r="C486" t="s">
        <v>1734</v>
      </c>
      <c r="D486" t="s">
        <v>1735</v>
      </c>
    </row>
    <row r="487" spans="1:4">
      <c r="A487" s="1062">
        <v>486</v>
      </c>
      <c r="B487" t="s">
        <v>1717</v>
      </c>
      <c r="C487" t="s">
        <v>1736</v>
      </c>
      <c r="D487" t="s">
        <v>1737</v>
      </c>
    </row>
    <row r="488" spans="1:4">
      <c r="A488" s="1062">
        <v>487</v>
      </c>
      <c r="B488" t="s">
        <v>1717</v>
      </c>
      <c r="C488" t="s">
        <v>1738</v>
      </c>
      <c r="D488" t="s">
        <v>1739</v>
      </c>
    </row>
    <row r="489" spans="1:4">
      <c r="A489" s="1062">
        <v>488</v>
      </c>
      <c r="B489" t="s">
        <v>1717</v>
      </c>
      <c r="C489" t="s">
        <v>1740</v>
      </c>
      <c r="D489" t="s">
        <v>1741</v>
      </c>
    </row>
    <row r="490" spans="1:4">
      <c r="A490" s="1062">
        <v>489</v>
      </c>
      <c r="B490" t="s">
        <v>1717</v>
      </c>
      <c r="C490" t="s">
        <v>1742</v>
      </c>
      <c r="D490" t="s">
        <v>1743</v>
      </c>
    </row>
    <row r="491" spans="1:4">
      <c r="A491" s="1062">
        <v>490</v>
      </c>
      <c r="B491" t="s">
        <v>1717</v>
      </c>
      <c r="C491" t="s">
        <v>1744</v>
      </c>
      <c r="D491" t="s">
        <v>1745</v>
      </c>
    </row>
    <row r="492" spans="1:4">
      <c r="A492" s="1062">
        <v>491</v>
      </c>
      <c r="B492" t="s">
        <v>1717</v>
      </c>
      <c r="C492" t="s">
        <v>1746</v>
      </c>
      <c r="D492" t="s">
        <v>1747</v>
      </c>
    </row>
    <row r="493" spans="1:4">
      <c r="A493" s="1062">
        <v>492</v>
      </c>
      <c r="B493" t="s">
        <v>1717</v>
      </c>
      <c r="C493" t="s">
        <v>1748</v>
      </c>
      <c r="D493" t="s">
        <v>1749</v>
      </c>
    </row>
    <row r="494" spans="1:4">
      <c r="A494" s="1062">
        <v>493</v>
      </c>
      <c r="B494" t="s">
        <v>1717</v>
      </c>
      <c r="C494" t="s">
        <v>1750</v>
      </c>
      <c r="D494" t="s">
        <v>1751</v>
      </c>
    </row>
    <row r="495" spans="1:4">
      <c r="A495" s="1062">
        <v>494</v>
      </c>
      <c r="B495" t="s">
        <v>1717</v>
      </c>
      <c r="C495" t="s">
        <v>1752</v>
      </c>
      <c r="D495" t="s">
        <v>1753</v>
      </c>
    </row>
    <row r="496" spans="1:4">
      <c r="A496" s="1062">
        <v>495</v>
      </c>
      <c r="B496" t="s">
        <v>1717</v>
      </c>
      <c r="C496" t="s">
        <v>1754</v>
      </c>
      <c r="D496" t="s">
        <v>1755</v>
      </c>
    </row>
    <row r="497" spans="1:4">
      <c r="A497" s="1062">
        <v>496</v>
      </c>
      <c r="B497" t="s">
        <v>1717</v>
      </c>
      <c r="C497" t="s">
        <v>1756</v>
      </c>
      <c r="D497" t="s">
        <v>1757</v>
      </c>
    </row>
    <row r="498" spans="1:4">
      <c r="A498" s="1062">
        <v>497</v>
      </c>
      <c r="B498" t="s">
        <v>1758</v>
      </c>
      <c r="C498" t="s">
        <v>1760</v>
      </c>
      <c r="D498" t="s">
        <v>1761</v>
      </c>
    </row>
    <row r="499" spans="1:4">
      <c r="A499" s="1062">
        <v>498</v>
      </c>
      <c r="B499" t="s">
        <v>1758</v>
      </c>
      <c r="C499" t="s">
        <v>1762</v>
      </c>
      <c r="D499" t="s">
        <v>1763</v>
      </c>
    </row>
    <row r="500" spans="1:4">
      <c r="A500" s="1062">
        <v>499</v>
      </c>
      <c r="B500" t="s">
        <v>1758</v>
      </c>
      <c r="C500" t="s">
        <v>1764</v>
      </c>
      <c r="D500" t="s">
        <v>1765</v>
      </c>
    </row>
    <row r="501" spans="1:4">
      <c r="A501" s="1062">
        <v>500</v>
      </c>
      <c r="B501" t="s">
        <v>1758</v>
      </c>
      <c r="C501" t="s">
        <v>1766</v>
      </c>
      <c r="D501" t="s">
        <v>1767</v>
      </c>
    </row>
    <row r="502" spans="1:4">
      <c r="A502" s="1062">
        <v>501</v>
      </c>
      <c r="B502" t="s">
        <v>1758</v>
      </c>
      <c r="C502" t="s">
        <v>1768</v>
      </c>
      <c r="D502" t="s">
        <v>1769</v>
      </c>
    </row>
    <row r="503" spans="1:4">
      <c r="A503" s="1062">
        <v>502</v>
      </c>
      <c r="B503" t="s">
        <v>1758</v>
      </c>
      <c r="C503" t="s">
        <v>1770</v>
      </c>
      <c r="D503" t="s">
        <v>1771</v>
      </c>
    </row>
    <row r="504" spans="1:4">
      <c r="A504" s="1062">
        <v>503</v>
      </c>
      <c r="B504" t="s">
        <v>1758</v>
      </c>
      <c r="C504" t="s">
        <v>1772</v>
      </c>
      <c r="D504" t="s">
        <v>1773</v>
      </c>
    </row>
    <row r="505" spans="1:4">
      <c r="A505" s="1062">
        <v>504</v>
      </c>
      <c r="B505" t="s">
        <v>1758</v>
      </c>
      <c r="C505" t="s">
        <v>1032</v>
      </c>
      <c r="D505" t="s">
        <v>1774</v>
      </c>
    </row>
    <row r="506" spans="1:4">
      <c r="A506" s="1062">
        <v>505</v>
      </c>
      <c r="B506" t="s">
        <v>1758</v>
      </c>
      <c r="C506" t="s">
        <v>1758</v>
      </c>
      <c r="D506" t="s">
        <v>1759</v>
      </c>
    </row>
    <row r="507" spans="1:4">
      <c r="A507" s="1062">
        <v>506</v>
      </c>
      <c r="B507" t="s">
        <v>1758</v>
      </c>
      <c r="C507" t="s">
        <v>1775</v>
      </c>
      <c r="D507" t="s">
        <v>1776</v>
      </c>
    </row>
    <row r="508" spans="1:4">
      <c r="A508" s="1062">
        <v>507</v>
      </c>
      <c r="B508" t="s">
        <v>1758</v>
      </c>
      <c r="C508" t="s">
        <v>1777</v>
      </c>
      <c r="D508" t="s">
        <v>1778</v>
      </c>
    </row>
    <row r="509" spans="1:4">
      <c r="A509" s="1062">
        <v>508</v>
      </c>
      <c r="B509" t="s">
        <v>1758</v>
      </c>
      <c r="C509" t="s">
        <v>1779</v>
      </c>
      <c r="D509" t="s">
        <v>1780</v>
      </c>
    </row>
    <row r="510" spans="1:4">
      <c r="A510" s="1062">
        <v>509</v>
      </c>
      <c r="B510" t="s">
        <v>1758</v>
      </c>
      <c r="C510" t="s">
        <v>1781</v>
      </c>
      <c r="D510" t="s">
        <v>1782</v>
      </c>
    </row>
    <row r="511" spans="1:4">
      <c r="A511" s="1062">
        <v>510</v>
      </c>
      <c r="B511" t="s">
        <v>1758</v>
      </c>
      <c r="C511" t="s">
        <v>1783</v>
      </c>
      <c r="D511" t="s">
        <v>1784</v>
      </c>
    </row>
    <row r="512" spans="1:4">
      <c r="A512" s="1062">
        <v>511</v>
      </c>
      <c r="B512" t="s">
        <v>1758</v>
      </c>
      <c r="C512" t="s">
        <v>1785</v>
      </c>
      <c r="D512" t="s">
        <v>1786</v>
      </c>
    </row>
    <row r="513" spans="1:4">
      <c r="A513" s="1062">
        <v>512</v>
      </c>
      <c r="B513" t="s">
        <v>1758</v>
      </c>
      <c r="C513" t="s">
        <v>1787</v>
      </c>
      <c r="D513" t="s">
        <v>1788</v>
      </c>
    </row>
    <row r="514" spans="1:4">
      <c r="A514" s="1062">
        <v>513</v>
      </c>
      <c r="B514" t="s">
        <v>1758</v>
      </c>
      <c r="C514" t="s">
        <v>1789</v>
      </c>
      <c r="D514" t="s">
        <v>1790</v>
      </c>
    </row>
    <row r="515" spans="1:4">
      <c r="A515" s="1062">
        <v>514</v>
      </c>
      <c r="B515" t="s">
        <v>1758</v>
      </c>
      <c r="C515" t="s">
        <v>1791</v>
      </c>
      <c r="D515" t="s">
        <v>1792</v>
      </c>
    </row>
    <row r="516" spans="1:4">
      <c r="A516" s="1062">
        <v>515</v>
      </c>
      <c r="B516" t="s">
        <v>1758</v>
      </c>
      <c r="C516" t="s">
        <v>1793</v>
      </c>
      <c r="D516" t="s">
        <v>1794</v>
      </c>
    </row>
    <row r="517" spans="1:4">
      <c r="A517" s="1062">
        <v>516</v>
      </c>
      <c r="B517" t="s">
        <v>1758</v>
      </c>
      <c r="C517" t="s">
        <v>1795</v>
      </c>
      <c r="D517" t="s">
        <v>1796</v>
      </c>
    </row>
    <row r="518" spans="1:4">
      <c r="A518" s="1062">
        <v>517</v>
      </c>
      <c r="B518" t="s">
        <v>1758</v>
      </c>
      <c r="C518" t="s">
        <v>1797</v>
      </c>
      <c r="D518" t="s">
        <v>1798</v>
      </c>
    </row>
    <row r="519" spans="1:4">
      <c r="A519" s="1062">
        <v>518</v>
      </c>
      <c r="B519" t="s">
        <v>1758</v>
      </c>
      <c r="C519" t="s">
        <v>1799</v>
      </c>
      <c r="D519" t="s">
        <v>1800</v>
      </c>
    </row>
    <row r="520" spans="1:4">
      <c r="A520" s="1062">
        <v>519</v>
      </c>
      <c r="B520" t="s">
        <v>1758</v>
      </c>
      <c r="C520" t="s">
        <v>1801</v>
      </c>
      <c r="D520" t="s">
        <v>1802</v>
      </c>
    </row>
    <row r="521" spans="1:4">
      <c r="A521" s="1062">
        <v>520</v>
      </c>
      <c r="B521" t="s">
        <v>1758</v>
      </c>
      <c r="C521" t="s">
        <v>1803</v>
      </c>
      <c r="D521" t="s">
        <v>1804</v>
      </c>
    </row>
    <row r="522" spans="1:4">
      <c r="A522" s="1062">
        <v>521</v>
      </c>
      <c r="B522" t="s">
        <v>1758</v>
      </c>
      <c r="C522" t="s">
        <v>1805</v>
      </c>
      <c r="D522" t="s">
        <v>1806</v>
      </c>
    </row>
    <row r="523" spans="1:4">
      <c r="A523" s="1062">
        <v>522</v>
      </c>
      <c r="B523" t="s">
        <v>1758</v>
      </c>
      <c r="C523" t="s">
        <v>1807</v>
      </c>
      <c r="D523" t="s">
        <v>1808</v>
      </c>
    </row>
    <row r="524" spans="1:4">
      <c r="A524" s="1062">
        <v>523</v>
      </c>
      <c r="B524" t="s">
        <v>1758</v>
      </c>
      <c r="C524" t="s">
        <v>1809</v>
      </c>
      <c r="D524" t="s">
        <v>1810</v>
      </c>
    </row>
    <row r="525" spans="1:4">
      <c r="A525" s="1062">
        <v>524</v>
      </c>
      <c r="B525" t="s">
        <v>1758</v>
      </c>
      <c r="C525" t="s">
        <v>1811</v>
      </c>
      <c r="D525" t="s">
        <v>1812</v>
      </c>
    </row>
    <row r="526" spans="1:4">
      <c r="A526" s="1062">
        <v>525</v>
      </c>
      <c r="B526" t="s">
        <v>1758</v>
      </c>
      <c r="C526" t="s">
        <v>1813</v>
      </c>
      <c r="D526" t="s">
        <v>1814</v>
      </c>
    </row>
    <row r="527" spans="1:4">
      <c r="A527" s="1062">
        <v>526</v>
      </c>
      <c r="B527" t="s">
        <v>1758</v>
      </c>
      <c r="C527" t="s">
        <v>1815</v>
      </c>
      <c r="D527" t="s">
        <v>1816</v>
      </c>
    </row>
    <row r="528" spans="1:4">
      <c r="A528" s="1062">
        <v>527</v>
      </c>
      <c r="B528" t="s">
        <v>1758</v>
      </c>
      <c r="C528" t="s">
        <v>1817</v>
      </c>
      <c r="D528" t="s">
        <v>1818</v>
      </c>
    </row>
    <row r="529" spans="1:4">
      <c r="A529" s="1062">
        <v>528</v>
      </c>
      <c r="B529" t="s">
        <v>1819</v>
      </c>
      <c r="C529" t="s">
        <v>1248</v>
      </c>
      <c r="D529" t="s">
        <v>1821</v>
      </c>
    </row>
    <row r="530" spans="1:4">
      <c r="A530" s="1062">
        <v>529</v>
      </c>
      <c r="B530" t="s">
        <v>1819</v>
      </c>
      <c r="C530" t="s">
        <v>1822</v>
      </c>
      <c r="D530" t="s">
        <v>1823</v>
      </c>
    </row>
    <row r="531" spans="1:4">
      <c r="A531" s="1062">
        <v>530</v>
      </c>
      <c r="B531" t="s">
        <v>1819</v>
      </c>
      <c r="C531" t="s">
        <v>1824</v>
      </c>
      <c r="D531" t="s">
        <v>1825</v>
      </c>
    </row>
    <row r="532" spans="1:4">
      <c r="A532" s="1062">
        <v>531</v>
      </c>
      <c r="B532" t="s">
        <v>1819</v>
      </c>
      <c r="C532" t="s">
        <v>1826</v>
      </c>
      <c r="D532" t="s">
        <v>1827</v>
      </c>
    </row>
    <row r="533" spans="1:4">
      <c r="A533" s="1062">
        <v>532</v>
      </c>
      <c r="B533" t="s">
        <v>1819</v>
      </c>
      <c r="C533" t="s">
        <v>1828</v>
      </c>
      <c r="D533" t="s">
        <v>1829</v>
      </c>
    </row>
    <row r="534" spans="1:4">
      <c r="A534" s="1062">
        <v>533</v>
      </c>
      <c r="B534" t="s">
        <v>1819</v>
      </c>
      <c r="C534" t="s">
        <v>1830</v>
      </c>
      <c r="D534" t="s">
        <v>1831</v>
      </c>
    </row>
    <row r="535" spans="1:4">
      <c r="A535" s="1062">
        <v>534</v>
      </c>
      <c r="B535" t="s">
        <v>1819</v>
      </c>
      <c r="C535" t="s">
        <v>1832</v>
      </c>
      <c r="D535" t="s">
        <v>1833</v>
      </c>
    </row>
    <row r="536" spans="1:4">
      <c r="A536" s="1062">
        <v>535</v>
      </c>
      <c r="B536" t="s">
        <v>1819</v>
      </c>
      <c r="C536" t="s">
        <v>1834</v>
      </c>
      <c r="D536" t="s">
        <v>1835</v>
      </c>
    </row>
    <row r="537" spans="1:4">
      <c r="A537" s="1062">
        <v>536</v>
      </c>
      <c r="B537" t="s">
        <v>1819</v>
      </c>
      <c r="C537" t="s">
        <v>1836</v>
      </c>
      <c r="D537" t="s">
        <v>1837</v>
      </c>
    </row>
    <row r="538" spans="1:4">
      <c r="A538" s="1062">
        <v>537</v>
      </c>
      <c r="B538" t="s">
        <v>1819</v>
      </c>
      <c r="C538" t="s">
        <v>1819</v>
      </c>
      <c r="D538" t="s">
        <v>1820</v>
      </c>
    </row>
    <row r="539" spans="1:4">
      <c r="A539" s="1062">
        <v>538</v>
      </c>
      <c r="B539" t="s">
        <v>1819</v>
      </c>
      <c r="C539" t="s">
        <v>1838</v>
      </c>
      <c r="D539" t="s">
        <v>1839</v>
      </c>
    </row>
    <row r="540" spans="1:4">
      <c r="A540" s="1062">
        <v>539</v>
      </c>
      <c r="B540" t="s">
        <v>1819</v>
      </c>
      <c r="C540" t="s">
        <v>1840</v>
      </c>
      <c r="D540" t="s">
        <v>1841</v>
      </c>
    </row>
    <row r="541" spans="1:4">
      <c r="A541" s="1062">
        <v>540</v>
      </c>
      <c r="B541" t="s">
        <v>1819</v>
      </c>
      <c r="C541" t="s">
        <v>1842</v>
      </c>
      <c r="D541" t="s">
        <v>1843</v>
      </c>
    </row>
    <row r="542" spans="1:4">
      <c r="A542" s="1062">
        <v>541</v>
      </c>
      <c r="B542" t="s">
        <v>1819</v>
      </c>
      <c r="C542" t="s">
        <v>1844</v>
      </c>
      <c r="D542" t="s">
        <v>1845</v>
      </c>
    </row>
    <row r="543" spans="1:4">
      <c r="A543" s="1062">
        <v>542</v>
      </c>
      <c r="B543" t="s">
        <v>1819</v>
      </c>
      <c r="C543" t="s">
        <v>1846</v>
      </c>
      <c r="D543" t="s">
        <v>1847</v>
      </c>
    </row>
    <row r="544" spans="1:4">
      <c r="A544" s="1062">
        <v>543</v>
      </c>
      <c r="B544" t="s">
        <v>1819</v>
      </c>
      <c r="C544" t="s">
        <v>1848</v>
      </c>
      <c r="D544" t="s">
        <v>1849</v>
      </c>
    </row>
    <row r="545" spans="1:4">
      <c r="A545" s="1062">
        <v>544</v>
      </c>
      <c r="B545" t="s">
        <v>1819</v>
      </c>
      <c r="C545" t="s">
        <v>1850</v>
      </c>
      <c r="D545" t="s">
        <v>1851</v>
      </c>
    </row>
    <row r="546" spans="1:4">
      <c r="A546" s="1062">
        <v>545</v>
      </c>
      <c r="B546" t="s">
        <v>1819</v>
      </c>
      <c r="C546" t="s">
        <v>1852</v>
      </c>
      <c r="D546" t="s">
        <v>1853</v>
      </c>
    </row>
    <row r="547" spans="1:4">
      <c r="A547" s="1062">
        <v>546</v>
      </c>
      <c r="B547" t="s">
        <v>1819</v>
      </c>
      <c r="C547" t="s">
        <v>1854</v>
      </c>
      <c r="D547" t="s">
        <v>1855</v>
      </c>
    </row>
    <row r="548" spans="1:4">
      <c r="A548" s="1062">
        <v>547</v>
      </c>
      <c r="B548" t="s">
        <v>1819</v>
      </c>
      <c r="C548" t="s">
        <v>1856</v>
      </c>
      <c r="D548" t="s">
        <v>1857</v>
      </c>
    </row>
    <row r="549" spans="1:4">
      <c r="A549" s="1062">
        <v>548</v>
      </c>
      <c r="B549" t="s">
        <v>1819</v>
      </c>
      <c r="C549" t="s">
        <v>1858</v>
      </c>
      <c r="D549" t="s">
        <v>1859</v>
      </c>
    </row>
    <row r="550" spans="1:4">
      <c r="A550" s="1062">
        <v>549</v>
      </c>
      <c r="B550" t="s">
        <v>1819</v>
      </c>
      <c r="C550" t="s">
        <v>1860</v>
      </c>
      <c r="D550" t="s">
        <v>1861</v>
      </c>
    </row>
    <row r="551" spans="1:4">
      <c r="A551" s="1062">
        <v>550</v>
      </c>
      <c r="B551" t="s">
        <v>1819</v>
      </c>
      <c r="C551" t="s">
        <v>1862</v>
      </c>
      <c r="D551" t="s">
        <v>1863</v>
      </c>
    </row>
    <row r="552" spans="1:4">
      <c r="A552" s="1062">
        <v>551</v>
      </c>
      <c r="B552" t="s">
        <v>1819</v>
      </c>
      <c r="C552" t="s">
        <v>1864</v>
      </c>
      <c r="D552" t="s">
        <v>1865</v>
      </c>
    </row>
    <row r="553" spans="1:4">
      <c r="A553" s="1062">
        <v>552</v>
      </c>
      <c r="B553" t="s">
        <v>1819</v>
      </c>
      <c r="C553" t="s">
        <v>1866</v>
      </c>
      <c r="D553" t="s">
        <v>1867</v>
      </c>
    </row>
    <row r="554" spans="1:4">
      <c r="A554" s="1062">
        <v>553</v>
      </c>
      <c r="B554" t="s">
        <v>1868</v>
      </c>
      <c r="C554" t="s">
        <v>1870</v>
      </c>
      <c r="D554" t="s">
        <v>1871</v>
      </c>
    </row>
    <row r="555" spans="1:4">
      <c r="A555" s="1062">
        <v>554</v>
      </c>
      <c r="B555" t="s">
        <v>1868</v>
      </c>
      <c r="C555" t="s">
        <v>1872</v>
      </c>
      <c r="D555" t="s">
        <v>1873</v>
      </c>
    </row>
    <row r="556" spans="1:4">
      <c r="A556" s="1062">
        <v>555</v>
      </c>
      <c r="B556" t="s">
        <v>1868</v>
      </c>
      <c r="C556" t="s">
        <v>1874</v>
      </c>
      <c r="D556" t="s">
        <v>1875</v>
      </c>
    </row>
    <row r="557" spans="1:4">
      <c r="A557" s="1062">
        <v>556</v>
      </c>
      <c r="B557" t="s">
        <v>1868</v>
      </c>
      <c r="C557" t="s">
        <v>1328</v>
      </c>
      <c r="D557" t="s">
        <v>1876</v>
      </c>
    </row>
    <row r="558" spans="1:4">
      <c r="A558" s="1062">
        <v>557</v>
      </c>
      <c r="B558" t="s">
        <v>1868</v>
      </c>
      <c r="C558" t="s">
        <v>1877</v>
      </c>
      <c r="D558" t="s">
        <v>1878</v>
      </c>
    </row>
    <row r="559" spans="1:4">
      <c r="A559" s="1062">
        <v>558</v>
      </c>
      <c r="B559" t="s">
        <v>1868</v>
      </c>
      <c r="C559" t="s">
        <v>1879</v>
      </c>
      <c r="D559" t="s">
        <v>1880</v>
      </c>
    </row>
    <row r="560" spans="1:4">
      <c r="A560" s="1062">
        <v>559</v>
      </c>
      <c r="B560" t="s">
        <v>1868</v>
      </c>
      <c r="C560" t="s">
        <v>1881</v>
      </c>
      <c r="D560" t="s">
        <v>1882</v>
      </c>
    </row>
    <row r="561" spans="1:4">
      <c r="A561" s="1062">
        <v>560</v>
      </c>
      <c r="B561" t="s">
        <v>1868</v>
      </c>
      <c r="C561" t="s">
        <v>1883</v>
      </c>
      <c r="D561" t="s">
        <v>1884</v>
      </c>
    </row>
    <row r="562" spans="1:4">
      <c r="A562" s="1062">
        <v>561</v>
      </c>
      <c r="B562" t="s">
        <v>1868</v>
      </c>
      <c r="C562" t="s">
        <v>1885</v>
      </c>
      <c r="D562" t="s">
        <v>1886</v>
      </c>
    </row>
    <row r="563" spans="1:4">
      <c r="A563" s="1062">
        <v>562</v>
      </c>
      <c r="B563" t="s">
        <v>1868</v>
      </c>
      <c r="C563" t="s">
        <v>1868</v>
      </c>
      <c r="D563" t="s">
        <v>1869</v>
      </c>
    </row>
    <row r="564" spans="1:4">
      <c r="A564" s="1062">
        <v>563</v>
      </c>
      <c r="B564" t="s">
        <v>1868</v>
      </c>
      <c r="C564" t="s">
        <v>1887</v>
      </c>
      <c r="D564" t="s">
        <v>1888</v>
      </c>
    </row>
    <row r="565" spans="1:4">
      <c r="A565" s="1062">
        <v>564</v>
      </c>
      <c r="B565" t="s">
        <v>1868</v>
      </c>
      <c r="C565" t="s">
        <v>1889</v>
      </c>
      <c r="D565" t="s">
        <v>1890</v>
      </c>
    </row>
    <row r="566" spans="1:4">
      <c r="A566" s="1062">
        <v>565</v>
      </c>
      <c r="B566" t="s">
        <v>1868</v>
      </c>
      <c r="C566" t="s">
        <v>1891</v>
      </c>
      <c r="D566" t="s">
        <v>1892</v>
      </c>
    </row>
    <row r="567" spans="1:4">
      <c r="A567" s="1062">
        <v>566</v>
      </c>
      <c r="B567" t="s">
        <v>1868</v>
      </c>
      <c r="C567" t="s">
        <v>1893</v>
      </c>
      <c r="D567" t="s">
        <v>1894</v>
      </c>
    </row>
    <row r="568" spans="1:4">
      <c r="A568" s="1062">
        <v>567</v>
      </c>
      <c r="B568" t="s">
        <v>1868</v>
      </c>
      <c r="C568" t="s">
        <v>1895</v>
      </c>
      <c r="D568" t="s">
        <v>1896</v>
      </c>
    </row>
    <row r="569" spans="1:4">
      <c r="A569" s="1062">
        <v>568</v>
      </c>
      <c r="B569" t="s">
        <v>1868</v>
      </c>
      <c r="C569" t="s">
        <v>1897</v>
      </c>
      <c r="D569" t="s">
        <v>1898</v>
      </c>
    </row>
    <row r="570" spans="1:4">
      <c r="A570" s="1062">
        <v>569</v>
      </c>
      <c r="B570" t="s">
        <v>1868</v>
      </c>
      <c r="C570" t="s">
        <v>1899</v>
      </c>
      <c r="D570" t="s">
        <v>1900</v>
      </c>
    </row>
    <row r="571" spans="1:4">
      <c r="A571" s="1062">
        <v>570</v>
      </c>
      <c r="B571" t="s">
        <v>1868</v>
      </c>
      <c r="C571" t="s">
        <v>1901</v>
      </c>
      <c r="D571" t="s">
        <v>1902</v>
      </c>
    </row>
    <row r="572" spans="1:4">
      <c r="A572" s="1062">
        <v>571</v>
      </c>
      <c r="B572" t="s">
        <v>1868</v>
      </c>
      <c r="C572" t="s">
        <v>1903</v>
      </c>
      <c r="D572" t="s">
        <v>1904</v>
      </c>
    </row>
    <row r="573" spans="1:4">
      <c r="A573" s="1062">
        <v>572</v>
      </c>
      <c r="B573" t="s">
        <v>1868</v>
      </c>
      <c r="C573" t="s">
        <v>1905</v>
      </c>
      <c r="D573" t="s">
        <v>1906</v>
      </c>
    </row>
    <row r="574" spans="1:4">
      <c r="A574" s="1062">
        <v>573</v>
      </c>
      <c r="B574" t="s">
        <v>1868</v>
      </c>
      <c r="C574" t="s">
        <v>1907</v>
      </c>
      <c r="D574" t="s">
        <v>1908</v>
      </c>
    </row>
    <row r="575" spans="1:4">
      <c r="A575" s="1062">
        <v>574</v>
      </c>
      <c r="B575" t="s">
        <v>1868</v>
      </c>
      <c r="C575" t="s">
        <v>1909</v>
      </c>
      <c r="D575" t="s">
        <v>1910</v>
      </c>
    </row>
    <row r="576" spans="1:4">
      <c r="A576" s="1062">
        <v>575</v>
      </c>
      <c r="B576" t="s">
        <v>1868</v>
      </c>
      <c r="C576" t="s">
        <v>1911</v>
      </c>
      <c r="D576" t="s">
        <v>1912</v>
      </c>
    </row>
    <row r="577" spans="1:4">
      <c r="A577" s="1062">
        <v>576</v>
      </c>
      <c r="B577" t="s">
        <v>1868</v>
      </c>
      <c r="C577" t="s">
        <v>1913</v>
      </c>
      <c r="D577" t="s">
        <v>1914</v>
      </c>
    </row>
    <row r="578" spans="1:4">
      <c r="A578" s="1062">
        <v>577</v>
      </c>
      <c r="B578" t="s">
        <v>1868</v>
      </c>
      <c r="C578" t="s">
        <v>1915</v>
      </c>
      <c r="D578" t="s">
        <v>1916</v>
      </c>
    </row>
    <row r="579" spans="1:4">
      <c r="A579" s="1062">
        <v>578</v>
      </c>
      <c r="B579" t="s">
        <v>1868</v>
      </c>
      <c r="C579" t="s">
        <v>1917</v>
      </c>
      <c r="D579" t="s">
        <v>1918</v>
      </c>
    </row>
    <row r="580" spans="1:4">
      <c r="A580" s="1062">
        <v>579</v>
      </c>
      <c r="B580" t="s">
        <v>1919</v>
      </c>
      <c r="C580" t="s">
        <v>1921</v>
      </c>
      <c r="D580" t="s">
        <v>1922</v>
      </c>
    </row>
    <row r="581" spans="1:4">
      <c r="A581" s="1062">
        <v>580</v>
      </c>
      <c r="B581" t="s">
        <v>1919</v>
      </c>
      <c r="C581" t="s">
        <v>1923</v>
      </c>
      <c r="D581" t="s">
        <v>1924</v>
      </c>
    </row>
    <row r="582" spans="1:4">
      <c r="A582" s="1062">
        <v>581</v>
      </c>
      <c r="B582" t="s">
        <v>1919</v>
      </c>
      <c r="C582" t="s">
        <v>1925</v>
      </c>
      <c r="D582" t="s">
        <v>1926</v>
      </c>
    </row>
    <row r="583" spans="1:4">
      <c r="A583" s="1062">
        <v>582</v>
      </c>
      <c r="B583" t="s">
        <v>1919</v>
      </c>
      <c r="C583" t="s">
        <v>1927</v>
      </c>
      <c r="D583" t="s">
        <v>1928</v>
      </c>
    </row>
    <row r="584" spans="1:4">
      <c r="A584" s="1062">
        <v>583</v>
      </c>
      <c r="B584" t="s">
        <v>1919</v>
      </c>
      <c r="C584" t="s">
        <v>1929</v>
      </c>
      <c r="D584" t="s">
        <v>1930</v>
      </c>
    </row>
    <row r="585" spans="1:4">
      <c r="A585" s="1062">
        <v>584</v>
      </c>
      <c r="B585" t="s">
        <v>1919</v>
      </c>
      <c r="C585" t="s">
        <v>1931</v>
      </c>
      <c r="D585" t="s">
        <v>1932</v>
      </c>
    </row>
    <row r="586" spans="1:4">
      <c r="A586" s="1062">
        <v>585</v>
      </c>
      <c r="B586" t="s">
        <v>1919</v>
      </c>
      <c r="C586" t="s">
        <v>1933</v>
      </c>
      <c r="D586" t="s">
        <v>1934</v>
      </c>
    </row>
    <row r="587" spans="1:4">
      <c r="A587" s="1062">
        <v>586</v>
      </c>
      <c r="B587" t="s">
        <v>1919</v>
      </c>
      <c r="C587" t="s">
        <v>1935</v>
      </c>
      <c r="D587" t="s">
        <v>1936</v>
      </c>
    </row>
    <row r="588" spans="1:4">
      <c r="A588" s="1062">
        <v>587</v>
      </c>
      <c r="B588" t="s">
        <v>1919</v>
      </c>
      <c r="C588" t="s">
        <v>1937</v>
      </c>
      <c r="D588" t="s">
        <v>1938</v>
      </c>
    </row>
    <row r="589" spans="1:4">
      <c r="A589" s="1062">
        <v>588</v>
      </c>
      <c r="B589" t="s">
        <v>1919</v>
      </c>
      <c r="C589" t="s">
        <v>1939</v>
      </c>
      <c r="D589" t="s">
        <v>1940</v>
      </c>
    </row>
    <row r="590" spans="1:4">
      <c r="A590" s="1062">
        <v>589</v>
      </c>
      <c r="B590" t="s">
        <v>1919</v>
      </c>
      <c r="C590" t="s">
        <v>1941</v>
      </c>
      <c r="D590" t="s">
        <v>1942</v>
      </c>
    </row>
    <row r="591" spans="1:4">
      <c r="A591" s="1062">
        <v>590</v>
      </c>
      <c r="B591" t="s">
        <v>1919</v>
      </c>
      <c r="C591" t="s">
        <v>1919</v>
      </c>
      <c r="D591" t="s">
        <v>1920</v>
      </c>
    </row>
    <row r="592" spans="1:4">
      <c r="A592" s="1062">
        <v>591</v>
      </c>
      <c r="B592" t="s">
        <v>1919</v>
      </c>
      <c r="C592" t="s">
        <v>1943</v>
      </c>
      <c r="D592" t="s">
        <v>1944</v>
      </c>
    </row>
    <row r="593" spans="1:4">
      <c r="A593" s="1062">
        <v>592</v>
      </c>
      <c r="B593" t="s">
        <v>1919</v>
      </c>
      <c r="C593" t="s">
        <v>1945</v>
      </c>
      <c r="D593" t="s">
        <v>1946</v>
      </c>
    </row>
    <row r="594" spans="1:4">
      <c r="A594" s="1062">
        <v>593</v>
      </c>
      <c r="B594" t="s">
        <v>1919</v>
      </c>
      <c r="C594" t="s">
        <v>1947</v>
      </c>
      <c r="D594" t="s">
        <v>1948</v>
      </c>
    </row>
    <row r="595" spans="1:4">
      <c r="A595" s="1062">
        <v>594</v>
      </c>
      <c r="B595" t="s">
        <v>1919</v>
      </c>
      <c r="C595" t="s">
        <v>1949</v>
      </c>
      <c r="D595" t="s">
        <v>1950</v>
      </c>
    </row>
    <row r="596" spans="1:4">
      <c r="A596" s="1062">
        <v>595</v>
      </c>
      <c r="B596" t="s">
        <v>1919</v>
      </c>
      <c r="C596" t="s">
        <v>1951</v>
      </c>
      <c r="D596" t="s">
        <v>1952</v>
      </c>
    </row>
    <row r="597" spans="1:4">
      <c r="A597" s="1062">
        <v>596</v>
      </c>
      <c r="B597" t="s">
        <v>1919</v>
      </c>
      <c r="C597" t="s">
        <v>1791</v>
      </c>
      <c r="D597" t="s">
        <v>1953</v>
      </c>
    </row>
    <row r="598" spans="1:4">
      <c r="A598" s="1062">
        <v>597</v>
      </c>
      <c r="B598" t="s">
        <v>1919</v>
      </c>
      <c r="C598" t="s">
        <v>1954</v>
      </c>
      <c r="D598" t="s">
        <v>1955</v>
      </c>
    </row>
    <row r="599" spans="1:4">
      <c r="A599" s="1062">
        <v>598</v>
      </c>
      <c r="B599" t="s">
        <v>1919</v>
      </c>
      <c r="C599" t="s">
        <v>1956</v>
      </c>
      <c r="D599" t="s">
        <v>1957</v>
      </c>
    </row>
    <row r="600" spans="1:4">
      <c r="A600" s="1062">
        <v>599</v>
      </c>
      <c r="B600" t="s">
        <v>1919</v>
      </c>
      <c r="C600" t="s">
        <v>1958</v>
      </c>
      <c r="D600" t="s">
        <v>1959</v>
      </c>
    </row>
    <row r="601" spans="1:4">
      <c r="A601" s="1062">
        <v>600</v>
      </c>
      <c r="B601" t="s">
        <v>1919</v>
      </c>
      <c r="C601" t="s">
        <v>1960</v>
      </c>
      <c r="D601" t="s">
        <v>1961</v>
      </c>
    </row>
    <row r="602" spans="1:4">
      <c r="A602" s="1062">
        <v>601</v>
      </c>
      <c r="B602" t="s">
        <v>1919</v>
      </c>
      <c r="C602" t="s">
        <v>1962</v>
      </c>
      <c r="D602" t="s">
        <v>1963</v>
      </c>
    </row>
    <row r="603" spans="1:4">
      <c r="A603" s="1062">
        <v>602</v>
      </c>
      <c r="B603" t="s">
        <v>1919</v>
      </c>
      <c r="C603" t="s">
        <v>1964</v>
      </c>
      <c r="D603" t="s">
        <v>1965</v>
      </c>
    </row>
    <row r="604" spans="1:4">
      <c r="A604" s="1062">
        <v>603</v>
      </c>
      <c r="B604" t="s">
        <v>1919</v>
      </c>
      <c r="C604" t="s">
        <v>1966</v>
      </c>
      <c r="D604" t="s">
        <v>1967</v>
      </c>
    </row>
    <row r="605" spans="1:4">
      <c r="A605" s="1062">
        <v>604</v>
      </c>
      <c r="B605" t="s">
        <v>1919</v>
      </c>
      <c r="C605" t="s">
        <v>1968</v>
      </c>
      <c r="D605" t="s">
        <v>1969</v>
      </c>
    </row>
    <row r="606" spans="1:4">
      <c r="A606" s="1062">
        <v>605</v>
      </c>
      <c r="B606" t="s">
        <v>1919</v>
      </c>
      <c r="C606" t="s">
        <v>1970</v>
      </c>
      <c r="D606" t="s">
        <v>1971</v>
      </c>
    </row>
    <row r="607" spans="1:4">
      <c r="A607" s="1062">
        <v>606</v>
      </c>
      <c r="B607" t="s">
        <v>1919</v>
      </c>
      <c r="C607" t="s">
        <v>1972</v>
      </c>
      <c r="D607" t="s">
        <v>1973</v>
      </c>
    </row>
    <row r="608" spans="1:4">
      <c r="A608" s="1062">
        <v>607</v>
      </c>
      <c r="B608" t="s">
        <v>1919</v>
      </c>
      <c r="C608" t="s">
        <v>1974</v>
      </c>
      <c r="D608" t="s">
        <v>1975</v>
      </c>
    </row>
    <row r="609" spans="1:4">
      <c r="A609" s="1062">
        <v>608</v>
      </c>
      <c r="B609" t="s">
        <v>1919</v>
      </c>
      <c r="C609" t="s">
        <v>1976</v>
      </c>
      <c r="D609" t="s">
        <v>1977</v>
      </c>
    </row>
    <row r="610" spans="1:4">
      <c r="A610" s="1062">
        <v>609</v>
      </c>
      <c r="B610" t="s">
        <v>1978</v>
      </c>
      <c r="C610" t="s">
        <v>1980</v>
      </c>
      <c r="D610" t="s">
        <v>1981</v>
      </c>
    </row>
    <row r="611" spans="1:4">
      <c r="A611" s="1062">
        <v>610</v>
      </c>
      <c r="B611" t="s">
        <v>1978</v>
      </c>
      <c r="C611" t="s">
        <v>1982</v>
      </c>
      <c r="D611" t="s">
        <v>1983</v>
      </c>
    </row>
    <row r="612" spans="1:4">
      <c r="A612" s="1062">
        <v>611</v>
      </c>
      <c r="B612" t="s">
        <v>1978</v>
      </c>
      <c r="C612" t="s">
        <v>1984</v>
      </c>
      <c r="D612" t="s">
        <v>1985</v>
      </c>
    </row>
    <row r="613" spans="1:4">
      <c r="A613" s="1062">
        <v>612</v>
      </c>
      <c r="B613" t="s">
        <v>1978</v>
      </c>
      <c r="C613" t="s">
        <v>1986</v>
      </c>
      <c r="D613" t="s">
        <v>1987</v>
      </c>
    </row>
    <row r="614" spans="1:4">
      <c r="A614" s="1062">
        <v>613</v>
      </c>
      <c r="B614" t="s">
        <v>1978</v>
      </c>
      <c r="C614" t="s">
        <v>1988</v>
      </c>
      <c r="D614" t="s">
        <v>1989</v>
      </c>
    </row>
    <row r="615" spans="1:4">
      <c r="A615" s="1062">
        <v>614</v>
      </c>
      <c r="B615" t="s">
        <v>1978</v>
      </c>
      <c r="C615" t="s">
        <v>1990</v>
      </c>
      <c r="D615" t="s">
        <v>1991</v>
      </c>
    </row>
    <row r="616" spans="1:4">
      <c r="A616" s="1062">
        <v>615</v>
      </c>
      <c r="B616" t="s">
        <v>1978</v>
      </c>
      <c r="C616" t="s">
        <v>1992</v>
      </c>
      <c r="D616" t="s">
        <v>1993</v>
      </c>
    </row>
    <row r="617" spans="1:4">
      <c r="A617" s="1062">
        <v>616</v>
      </c>
      <c r="B617" t="s">
        <v>1978</v>
      </c>
      <c r="C617" t="s">
        <v>1978</v>
      </c>
      <c r="D617" t="s">
        <v>1979</v>
      </c>
    </row>
    <row r="618" spans="1:4">
      <c r="A618" s="1062">
        <v>617</v>
      </c>
      <c r="B618" t="s">
        <v>1978</v>
      </c>
      <c r="C618" t="s">
        <v>1994</v>
      </c>
      <c r="D618" t="s">
        <v>1995</v>
      </c>
    </row>
    <row r="619" spans="1:4">
      <c r="A619" s="1062">
        <v>618</v>
      </c>
      <c r="B619" t="s">
        <v>1978</v>
      </c>
      <c r="C619" t="s">
        <v>1996</v>
      </c>
      <c r="D619" t="s">
        <v>1997</v>
      </c>
    </row>
    <row r="620" spans="1:4">
      <c r="A620" s="1062">
        <v>619</v>
      </c>
      <c r="B620" t="s">
        <v>1978</v>
      </c>
      <c r="C620" t="s">
        <v>1998</v>
      </c>
      <c r="D620" t="s">
        <v>1999</v>
      </c>
    </row>
    <row r="621" spans="1:4">
      <c r="A621" s="1062">
        <v>620</v>
      </c>
      <c r="B621" t="s">
        <v>1978</v>
      </c>
      <c r="C621" t="s">
        <v>2000</v>
      </c>
      <c r="D621" t="s">
        <v>2001</v>
      </c>
    </row>
    <row r="622" spans="1:4">
      <c r="A622" s="1062">
        <v>621</v>
      </c>
      <c r="B622" t="s">
        <v>1978</v>
      </c>
      <c r="C622" t="s">
        <v>2002</v>
      </c>
      <c r="D622" t="s">
        <v>2003</v>
      </c>
    </row>
    <row r="623" spans="1:4">
      <c r="A623" s="1062">
        <v>622</v>
      </c>
      <c r="B623" t="s">
        <v>1978</v>
      </c>
      <c r="C623" t="s">
        <v>2004</v>
      </c>
      <c r="D623" t="s">
        <v>2005</v>
      </c>
    </row>
    <row r="624" spans="1:4">
      <c r="A624" s="1062">
        <v>623</v>
      </c>
      <c r="B624" t="s">
        <v>1978</v>
      </c>
      <c r="C624" t="s">
        <v>2006</v>
      </c>
      <c r="D624" t="s">
        <v>2007</v>
      </c>
    </row>
    <row r="625" spans="1:4">
      <c r="A625" s="1062">
        <v>624</v>
      </c>
      <c r="B625" t="s">
        <v>1978</v>
      </c>
      <c r="C625" t="s">
        <v>2008</v>
      </c>
      <c r="D625" t="s">
        <v>2009</v>
      </c>
    </row>
    <row r="626" spans="1:4">
      <c r="A626" s="1062">
        <v>625</v>
      </c>
      <c r="B626" t="s">
        <v>2010</v>
      </c>
      <c r="C626" t="s">
        <v>2012</v>
      </c>
      <c r="D626" t="s">
        <v>2013</v>
      </c>
    </row>
    <row r="627" spans="1:4">
      <c r="A627" s="1062">
        <v>626</v>
      </c>
      <c r="B627" t="s">
        <v>2010</v>
      </c>
      <c r="C627" t="s">
        <v>2014</v>
      </c>
      <c r="D627" t="s">
        <v>2015</v>
      </c>
    </row>
    <row r="628" spans="1:4">
      <c r="A628" s="1062">
        <v>627</v>
      </c>
      <c r="B628" t="s">
        <v>2010</v>
      </c>
      <c r="C628" t="s">
        <v>2016</v>
      </c>
      <c r="D628" t="s">
        <v>2017</v>
      </c>
    </row>
    <row r="629" spans="1:4">
      <c r="A629" s="1062">
        <v>628</v>
      </c>
      <c r="B629" t="s">
        <v>2010</v>
      </c>
      <c r="C629" t="s">
        <v>2018</v>
      </c>
      <c r="D629" t="s">
        <v>2019</v>
      </c>
    </row>
    <row r="630" spans="1:4">
      <c r="A630" s="1062">
        <v>629</v>
      </c>
      <c r="B630" t="s">
        <v>2010</v>
      </c>
      <c r="C630" t="s">
        <v>2020</v>
      </c>
      <c r="D630" t="s">
        <v>2021</v>
      </c>
    </row>
    <row r="631" spans="1:4">
      <c r="A631" s="1062">
        <v>630</v>
      </c>
      <c r="B631" t="s">
        <v>2010</v>
      </c>
      <c r="C631" t="s">
        <v>2022</v>
      </c>
      <c r="D631" t="s">
        <v>2023</v>
      </c>
    </row>
    <row r="632" spans="1:4">
      <c r="A632" s="1062">
        <v>631</v>
      </c>
      <c r="B632" t="s">
        <v>2010</v>
      </c>
      <c r="C632" t="s">
        <v>791</v>
      </c>
      <c r="D632" t="s">
        <v>2024</v>
      </c>
    </row>
    <row r="633" spans="1:4">
      <c r="A633" s="1062">
        <v>632</v>
      </c>
      <c r="B633" t="s">
        <v>2010</v>
      </c>
      <c r="C633" t="s">
        <v>2025</v>
      </c>
      <c r="D633" t="s">
        <v>2026</v>
      </c>
    </row>
    <row r="634" spans="1:4">
      <c r="A634" s="1062">
        <v>633</v>
      </c>
      <c r="B634" t="s">
        <v>2010</v>
      </c>
      <c r="C634" t="s">
        <v>2027</v>
      </c>
      <c r="D634" t="s">
        <v>2028</v>
      </c>
    </row>
    <row r="635" spans="1:4">
      <c r="A635" s="1062">
        <v>634</v>
      </c>
      <c r="B635" t="s">
        <v>2010</v>
      </c>
      <c r="C635" t="s">
        <v>2010</v>
      </c>
      <c r="D635" t="s">
        <v>2011</v>
      </c>
    </row>
    <row r="636" spans="1:4">
      <c r="A636" s="1062">
        <v>635</v>
      </c>
      <c r="B636" t="s">
        <v>2010</v>
      </c>
      <c r="C636" t="s">
        <v>2029</v>
      </c>
      <c r="D636" t="s">
        <v>2030</v>
      </c>
    </row>
    <row r="637" spans="1:4">
      <c r="A637" s="1062">
        <v>636</v>
      </c>
      <c r="B637" t="s">
        <v>2010</v>
      </c>
      <c r="C637" t="s">
        <v>2031</v>
      </c>
      <c r="D637" t="s">
        <v>2032</v>
      </c>
    </row>
    <row r="638" spans="1:4">
      <c r="A638" s="1062">
        <v>637</v>
      </c>
      <c r="B638" t="s">
        <v>2010</v>
      </c>
      <c r="C638" t="s">
        <v>2033</v>
      </c>
      <c r="D638" t="s">
        <v>2034</v>
      </c>
    </row>
    <row r="639" spans="1:4">
      <c r="A639" s="1062">
        <v>638</v>
      </c>
      <c r="B639" t="s">
        <v>2010</v>
      </c>
      <c r="C639" t="s">
        <v>2035</v>
      </c>
      <c r="D639" t="s">
        <v>2036</v>
      </c>
    </row>
    <row r="640" spans="1:4">
      <c r="A640" s="1062">
        <v>639</v>
      </c>
      <c r="B640" t="s">
        <v>2010</v>
      </c>
      <c r="C640" t="s">
        <v>2037</v>
      </c>
      <c r="D640" t="s">
        <v>2038</v>
      </c>
    </row>
    <row r="641" spans="1:4">
      <c r="A641" s="1062">
        <v>640</v>
      </c>
      <c r="B641" t="s">
        <v>2010</v>
      </c>
      <c r="C641" t="s">
        <v>2039</v>
      </c>
      <c r="D641" t="s">
        <v>2040</v>
      </c>
    </row>
    <row r="642" spans="1:4">
      <c r="A642" s="1062">
        <v>641</v>
      </c>
      <c r="B642" t="s">
        <v>2010</v>
      </c>
      <c r="C642" t="s">
        <v>2041</v>
      </c>
      <c r="D642" t="s">
        <v>2042</v>
      </c>
    </row>
    <row r="643" spans="1:4">
      <c r="A643" s="1062">
        <v>642</v>
      </c>
      <c r="B643" t="s">
        <v>2010</v>
      </c>
      <c r="C643" t="s">
        <v>2043</v>
      </c>
      <c r="D643" t="s">
        <v>2044</v>
      </c>
    </row>
    <row r="644" spans="1:4">
      <c r="A644" s="1062">
        <v>643</v>
      </c>
      <c r="B644" t="s">
        <v>2010</v>
      </c>
      <c r="C644" t="s">
        <v>2045</v>
      </c>
      <c r="D644" t="s">
        <v>2046</v>
      </c>
    </row>
    <row r="645" spans="1:4">
      <c r="A645" s="1062">
        <v>644</v>
      </c>
      <c r="B645" t="s">
        <v>2010</v>
      </c>
      <c r="C645" t="s">
        <v>2047</v>
      </c>
      <c r="D645" t="s">
        <v>2048</v>
      </c>
    </row>
    <row r="646" spans="1:4">
      <c r="A646" s="1062">
        <v>645</v>
      </c>
      <c r="B646" t="s">
        <v>2010</v>
      </c>
      <c r="C646" t="s">
        <v>2049</v>
      </c>
      <c r="D646" t="s">
        <v>2050</v>
      </c>
    </row>
    <row r="647" spans="1:4">
      <c r="A647" s="1062">
        <v>646</v>
      </c>
      <c r="B647" t="s">
        <v>2051</v>
      </c>
      <c r="C647" t="s">
        <v>2053</v>
      </c>
      <c r="D647" t="s">
        <v>2054</v>
      </c>
    </row>
    <row r="648" spans="1:4">
      <c r="A648" s="1062">
        <v>647</v>
      </c>
      <c r="B648" t="s">
        <v>2051</v>
      </c>
      <c r="C648" t="s">
        <v>2055</v>
      </c>
      <c r="D648" t="s">
        <v>2056</v>
      </c>
    </row>
    <row r="649" spans="1:4">
      <c r="A649" s="1062">
        <v>648</v>
      </c>
      <c r="B649" t="s">
        <v>2051</v>
      </c>
      <c r="C649" t="s">
        <v>2057</v>
      </c>
      <c r="D649" t="s">
        <v>2058</v>
      </c>
    </row>
    <row r="650" spans="1:4">
      <c r="A650" s="1062">
        <v>649</v>
      </c>
      <c r="B650" t="s">
        <v>2051</v>
      </c>
      <c r="C650" t="s">
        <v>2059</v>
      </c>
      <c r="D650" t="s">
        <v>2060</v>
      </c>
    </row>
    <row r="651" spans="1:4">
      <c r="A651" s="1062">
        <v>650</v>
      </c>
      <c r="B651" t="s">
        <v>2051</v>
      </c>
      <c r="C651" t="s">
        <v>2061</v>
      </c>
      <c r="D651" t="s">
        <v>2062</v>
      </c>
    </row>
    <row r="652" spans="1:4">
      <c r="A652" s="1062">
        <v>651</v>
      </c>
      <c r="B652" t="s">
        <v>2051</v>
      </c>
      <c r="C652" t="s">
        <v>2063</v>
      </c>
      <c r="D652" t="s">
        <v>2064</v>
      </c>
    </row>
    <row r="653" spans="1:4">
      <c r="A653" s="1062">
        <v>652</v>
      </c>
      <c r="B653" t="s">
        <v>2051</v>
      </c>
      <c r="C653" t="s">
        <v>2065</v>
      </c>
      <c r="D653" t="s">
        <v>2066</v>
      </c>
    </row>
    <row r="654" spans="1:4">
      <c r="A654" s="1062">
        <v>653</v>
      </c>
      <c r="B654" t="s">
        <v>2051</v>
      </c>
      <c r="C654" t="s">
        <v>2067</v>
      </c>
      <c r="D654" t="s">
        <v>2068</v>
      </c>
    </row>
    <row r="655" spans="1:4">
      <c r="A655" s="1062">
        <v>654</v>
      </c>
      <c r="B655" t="s">
        <v>2051</v>
      </c>
      <c r="C655" t="s">
        <v>2069</v>
      </c>
      <c r="D655" t="s">
        <v>2070</v>
      </c>
    </row>
    <row r="656" spans="1:4">
      <c r="A656" s="1062">
        <v>655</v>
      </c>
      <c r="B656" t="s">
        <v>2051</v>
      </c>
      <c r="C656" t="s">
        <v>2071</v>
      </c>
      <c r="D656" t="s">
        <v>2072</v>
      </c>
    </row>
    <row r="657" spans="1:4">
      <c r="A657" s="1062">
        <v>656</v>
      </c>
      <c r="B657" t="s">
        <v>2051</v>
      </c>
      <c r="C657" t="s">
        <v>2051</v>
      </c>
      <c r="D657" t="s">
        <v>2052</v>
      </c>
    </row>
    <row r="658" spans="1:4">
      <c r="A658" s="1062">
        <v>657</v>
      </c>
      <c r="B658" t="s">
        <v>2051</v>
      </c>
      <c r="C658" t="s">
        <v>2073</v>
      </c>
      <c r="D658" t="s">
        <v>2074</v>
      </c>
    </row>
    <row r="659" spans="1:4">
      <c r="A659" s="1062">
        <v>658</v>
      </c>
      <c r="B659" t="s">
        <v>2051</v>
      </c>
      <c r="C659" t="s">
        <v>2075</v>
      </c>
      <c r="D659" t="s">
        <v>2076</v>
      </c>
    </row>
    <row r="660" spans="1:4">
      <c r="A660" s="1062">
        <v>659</v>
      </c>
      <c r="B660" t="s">
        <v>2051</v>
      </c>
      <c r="C660" t="s">
        <v>2077</v>
      </c>
      <c r="D660" t="s">
        <v>2078</v>
      </c>
    </row>
    <row r="661" spans="1:4">
      <c r="A661" s="1062">
        <v>660</v>
      </c>
      <c r="B661" t="s">
        <v>2051</v>
      </c>
      <c r="C661" t="s">
        <v>1446</v>
      </c>
      <c r="D661" t="s">
        <v>2079</v>
      </c>
    </row>
    <row r="662" spans="1:4">
      <c r="A662" s="1062">
        <v>661</v>
      </c>
      <c r="B662" t="s">
        <v>2051</v>
      </c>
      <c r="C662" t="s">
        <v>2080</v>
      </c>
      <c r="D662" t="s">
        <v>2081</v>
      </c>
    </row>
    <row r="663" spans="1:4">
      <c r="A663" s="1062">
        <v>662</v>
      </c>
      <c r="B663" t="s">
        <v>2051</v>
      </c>
      <c r="C663" t="s">
        <v>2082</v>
      </c>
      <c r="D663" t="s">
        <v>2083</v>
      </c>
    </row>
    <row r="664" spans="1:4">
      <c r="A664" s="1062">
        <v>663</v>
      </c>
      <c r="B664" t="s">
        <v>2051</v>
      </c>
      <c r="C664" t="s">
        <v>2084</v>
      </c>
      <c r="D664" t="s">
        <v>2085</v>
      </c>
    </row>
    <row r="665" spans="1:4">
      <c r="A665" s="1062">
        <v>664</v>
      </c>
      <c r="B665" t="s">
        <v>2051</v>
      </c>
      <c r="C665" t="s">
        <v>2086</v>
      </c>
      <c r="D665" t="s">
        <v>2087</v>
      </c>
    </row>
    <row r="666" spans="1:4">
      <c r="A666" s="1062">
        <v>665</v>
      </c>
      <c r="B666" t="s">
        <v>2051</v>
      </c>
      <c r="C666" t="s">
        <v>2088</v>
      </c>
      <c r="D666" t="s">
        <v>2089</v>
      </c>
    </row>
    <row r="667" spans="1:4">
      <c r="A667" s="1062">
        <v>666</v>
      </c>
      <c r="B667" t="s">
        <v>2090</v>
      </c>
      <c r="C667" t="s">
        <v>2092</v>
      </c>
      <c r="D667" t="s">
        <v>2093</v>
      </c>
    </row>
    <row r="668" spans="1:4">
      <c r="A668" s="1062">
        <v>667</v>
      </c>
      <c r="B668" t="s">
        <v>2090</v>
      </c>
      <c r="C668" t="s">
        <v>2094</v>
      </c>
      <c r="D668" t="s">
        <v>2095</v>
      </c>
    </row>
    <row r="669" spans="1:4">
      <c r="A669" s="1062">
        <v>668</v>
      </c>
      <c r="B669" t="s">
        <v>2090</v>
      </c>
      <c r="C669" t="s">
        <v>2096</v>
      </c>
      <c r="D669" t="s">
        <v>2097</v>
      </c>
    </row>
    <row r="670" spans="1:4">
      <c r="A670" s="1062">
        <v>669</v>
      </c>
      <c r="B670" t="s">
        <v>2090</v>
      </c>
      <c r="C670" t="s">
        <v>2098</v>
      </c>
      <c r="D670" t="s">
        <v>2099</v>
      </c>
    </row>
    <row r="671" spans="1:4">
      <c r="A671" s="1062">
        <v>670</v>
      </c>
      <c r="B671" t="s">
        <v>2090</v>
      </c>
      <c r="C671" t="s">
        <v>2100</v>
      </c>
      <c r="D671" t="s">
        <v>2101</v>
      </c>
    </row>
    <row r="672" spans="1:4">
      <c r="A672" s="1062">
        <v>671</v>
      </c>
      <c r="B672" t="s">
        <v>2090</v>
      </c>
      <c r="C672" t="s">
        <v>2102</v>
      </c>
      <c r="D672" t="s">
        <v>2103</v>
      </c>
    </row>
    <row r="673" spans="1:4">
      <c r="A673" s="1062">
        <v>672</v>
      </c>
      <c r="B673" t="s">
        <v>2090</v>
      </c>
      <c r="C673" t="s">
        <v>2104</v>
      </c>
      <c r="D673" t="s">
        <v>2105</v>
      </c>
    </row>
    <row r="674" spans="1:4">
      <c r="A674" s="1062">
        <v>673</v>
      </c>
      <c r="B674" t="s">
        <v>2090</v>
      </c>
      <c r="C674" t="s">
        <v>2106</v>
      </c>
      <c r="D674" t="s">
        <v>2107</v>
      </c>
    </row>
    <row r="675" spans="1:4">
      <c r="A675" s="1062">
        <v>674</v>
      </c>
      <c r="B675" t="s">
        <v>2090</v>
      </c>
      <c r="C675" t="s">
        <v>1838</v>
      </c>
      <c r="D675" t="s">
        <v>2108</v>
      </c>
    </row>
    <row r="676" spans="1:4">
      <c r="A676" s="1062">
        <v>675</v>
      </c>
      <c r="B676" t="s">
        <v>2090</v>
      </c>
      <c r="C676" t="s">
        <v>2090</v>
      </c>
      <c r="D676" t="s">
        <v>2091</v>
      </c>
    </row>
    <row r="677" spans="1:4">
      <c r="A677" s="1062">
        <v>676</v>
      </c>
      <c r="B677" t="s">
        <v>2090</v>
      </c>
      <c r="C677" t="s">
        <v>2109</v>
      </c>
      <c r="D677" t="s">
        <v>2110</v>
      </c>
    </row>
    <row r="678" spans="1:4">
      <c r="A678" s="1062">
        <v>677</v>
      </c>
      <c r="B678" t="s">
        <v>2090</v>
      </c>
      <c r="C678" t="s">
        <v>2111</v>
      </c>
      <c r="D678" t="s">
        <v>2112</v>
      </c>
    </row>
    <row r="679" spans="1:4">
      <c r="A679" s="1062">
        <v>678</v>
      </c>
      <c r="B679" t="s">
        <v>2090</v>
      </c>
      <c r="C679" t="s">
        <v>1300</v>
      </c>
      <c r="D679" t="s">
        <v>2113</v>
      </c>
    </row>
    <row r="680" spans="1:4">
      <c r="A680" s="1062">
        <v>679</v>
      </c>
      <c r="B680" t="s">
        <v>2090</v>
      </c>
      <c r="C680" t="s">
        <v>2114</v>
      </c>
      <c r="D680" t="s">
        <v>2115</v>
      </c>
    </row>
    <row r="681" spans="1:4">
      <c r="A681" s="1062">
        <v>680</v>
      </c>
      <c r="B681" t="s">
        <v>2090</v>
      </c>
      <c r="C681" t="s">
        <v>2116</v>
      </c>
      <c r="D681" t="s">
        <v>2117</v>
      </c>
    </row>
    <row r="682" spans="1:4">
      <c r="A682" s="1062">
        <v>681</v>
      </c>
      <c r="B682" t="s">
        <v>2090</v>
      </c>
      <c r="C682" t="s">
        <v>2118</v>
      </c>
      <c r="D682" t="s">
        <v>2119</v>
      </c>
    </row>
    <row r="683" spans="1:4">
      <c r="A683" s="1062">
        <v>682</v>
      </c>
      <c r="B683" t="s">
        <v>2090</v>
      </c>
      <c r="C683" t="s">
        <v>2120</v>
      </c>
      <c r="D683" t="s">
        <v>2121</v>
      </c>
    </row>
    <row r="684" spans="1:4">
      <c r="A684" s="1062">
        <v>683</v>
      </c>
      <c r="B684" t="s">
        <v>2090</v>
      </c>
      <c r="C684" t="s">
        <v>2122</v>
      </c>
      <c r="D684" t="s">
        <v>2123</v>
      </c>
    </row>
    <row r="685" spans="1:4">
      <c r="A685" s="1062">
        <v>684</v>
      </c>
      <c r="B685" t="s">
        <v>2124</v>
      </c>
      <c r="C685" t="s">
        <v>2126</v>
      </c>
      <c r="D685" t="s">
        <v>2127</v>
      </c>
    </row>
    <row r="686" spans="1:4">
      <c r="A686" s="1062">
        <v>685</v>
      </c>
      <c r="B686" t="s">
        <v>2124</v>
      </c>
      <c r="C686" t="s">
        <v>2128</v>
      </c>
      <c r="D686" t="s">
        <v>2129</v>
      </c>
    </row>
    <row r="687" spans="1:4">
      <c r="A687" s="1062">
        <v>686</v>
      </c>
      <c r="B687" t="s">
        <v>2124</v>
      </c>
      <c r="C687" t="s">
        <v>2130</v>
      </c>
      <c r="D687" t="s">
        <v>2131</v>
      </c>
    </row>
    <row r="688" spans="1:4">
      <c r="A688" s="1062">
        <v>687</v>
      </c>
      <c r="B688" t="s">
        <v>2124</v>
      </c>
      <c r="C688" t="s">
        <v>2132</v>
      </c>
      <c r="D688" t="s">
        <v>2133</v>
      </c>
    </row>
    <row r="689" spans="1:4">
      <c r="A689" s="1062">
        <v>688</v>
      </c>
      <c r="B689" t="s">
        <v>2124</v>
      </c>
      <c r="C689" t="s">
        <v>2134</v>
      </c>
      <c r="D689" t="s">
        <v>2135</v>
      </c>
    </row>
    <row r="690" spans="1:4">
      <c r="A690" s="1062">
        <v>689</v>
      </c>
      <c r="B690" t="s">
        <v>2124</v>
      </c>
      <c r="C690" t="s">
        <v>2136</v>
      </c>
      <c r="D690" t="s">
        <v>2137</v>
      </c>
    </row>
    <row r="691" spans="1:4">
      <c r="A691" s="1062">
        <v>690</v>
      </c>
      <c r="B691" t="s">
        <v>2124</v>
      </c>
      <c r="C691" t="s">
        <v>2138</v>
      </c>
      <c r="D691" t="s">
        <v>2139</v>
      </c>
    </row>
    <row r="692" spans="1:4">
      <c r="A692" s="1062">
        <v>691</v>
      </c>
      <c r="B692" t="s">
        <v>2124</v>
      </c>
      <c r="C692" t="s">
        <v>2140</v>
      </c>
      <c r="D692" t="s">
        <v>2141</v>
      </c>
    </row>
    <row r="693" spans="1:4">
      <c r="A693" s="1062">
        <v>692</v>
      </c>
      <c r="B693" t="s">
        <v>2124</v>
      </c>
      <c r="C693" t="s">
        <v>2124</v>
      </c>
      <c r="D693" t="s">
        <v>2125</v>
      </c>
    </row>
    <row r="694" spans="1:4">
      <c r="A694" s="1062">
        <v>693</v>
      </c>
      <c r="B694" t="s">
        <v>2124</v>
      </c>
      <c r="C694" t="s">
        <v>2142</v>
      </c>
      <c r="D694" t="s">
        <v>2143</v>
      </c>
    </row>
    <row r="695" spans="1:4">
      <c r="A695" s="1062">
        <v>694</v>
      </c>
      <c r="B695" t="s">
        <v>2124</v>
      </c>
      <c r="C695" t="s">
        <v>2144</v>
      </c>
      <c r="D695" t="s">
        <v>2145</v>
      </c>
    </row>
    <row r="696" spans="1:4">
      <c r="A696" s="1062">
        <v>695</v>
      </c>
      <c r="B696" t="s">
        <v>2124</v>
      </c>
      <c r="C696" t="s">
        <v>2146</v>
      </c>
      <c r="D696" t="s">
        <v>2147</v>
      </c>
    </row>
    <row r="697" spans="1:4">
      <c r="A697" s="1062">
        <v>696</v>
      </c>
      <c r="B697" t="s">
        <v>2124</v>
      </c>
      <c r="C697" t="s">
        <v>1675</v>
      </c>
      <c r="D697" t="s">
        <v>2148</v>
      </c>
    </row>
    <row r="698" spans="1:4">
      <c r="A698" s="1062">
        <v>697</v>
      </c>
      <c r="B698" t="s">
        <v>2124</v>
      </c>
      <c r="C698" t="s">
        <v>2149</v>
      </c>
      <c r="D698" t="s">
        <v>2150</v>
      </c>
    </row>
    <row r="699" spans="1:4">
      <c r="A699" s="1062">
        <v>698</v>
      </c>
      <c r="B699" t="s">
        <v>2124</v>
      </c>
      <c r="C699" t="s">
        <v>2151</v>
      </c>
      <c r="D699" t="s">
        <v>2152</v>
      </c>
    </row>
    <row r="700" spans="1:4">
      <c r="A700" s="1062">
        <v>699</v>
      </c>
      <c r="B700" t="s">
        <v>2124</v>
      </c>
      <c r="C700" t="s">
        <v>2153</v>
      </c>
      <c r="D700" t="s">
        <v>2154</v>
      </c>
    </row>
    <row r="701" spans="1:4">
      <c r="A701" s="1062">
        <v>700</v>
      </c>
      <c r="B701" t="s">
        <v>2155</v>
      </c>
      <c r="C701" t="s">
        <v>2157</v>
      </c>
      <c r="D701" t="s">
        <v>2158</v>
      </c>
    </row>
    <row r="702" spans="1:4">
      <c r="A702" s="1062">
        <v>701</v>
      </c>
      <c r="B702" t="s">
        <v>2155</v>
      </c>
      <c r="C702" t="s">
        <v>2159</v>
      </c>
      <c r="D702" t="s">
        <v>2160</v>
      </c>
    </row>
    <row r="703" spans="1:4">
      <c r="A703" s="1062">
        <v>702</v>
      </c>
      <c r="B703" t="s">
        <v>2155</v>
      </c>
      <c r="C703" t="s">
        <v>2161</v>
      </c>
      <c r="D703" t="s">
        <v>2162</v>
      </c>
    </row>
    <row r="704" spans="1:4">
      <c r="A704" s="1062">
        <v>703</v>
      </c>
      <c r="B704" t="s">
        <v>2155</v>
      </c>
      <c r="C704" t="s">
        <v>2163</v>
      </c>
      <c r="D704" t="s">
        <v>2164</v>
      </c>
    </row>
    <row r="705" spans="1:4">
      <c r="A705" s="1062">
        <v>704</v>
      </c>
      <c r="B705" t="s">
        <v>2155</v>
      </c>
      <c r="C705" t="s">
        <v>2165</v>
      </c>
      <c r="D705" t="s">
        <v>2166</v>
      </c>
    </row>
    <row r="706" spans="1:4">
      <c r="A706" s="1062">
        <v>705</v>
      </c>
      <c r="B706" t="s">
        <v>2155</v>
      </c>
      <c r="C706" t="s">
        <v>2167</v>
      </c>
      <c r="D706" t="s">
        <v>2168</v>
      </c>
    </row>
    <row r="707" spans="1:4">
      <c r="A707" s="1062">
        <v>706</v>
      </c>
      <c r="B707" t="s">
        <v>2155</v>
      </c>
      <c r="C707" t="s">
        <v>2169</v>
      </c>
      <c r="D707" t="s">
        <v>2170</v>
      </c>
    </row>
    <row r="708" spans="1:4">
      <c r="A708" s="1062">
        <v>707</v>
      </c>
      <c r="B708" t="s">
        <v>2155</v>
      </c>
      <c r="C708" t="s">
        <v>2171</v>
      </c>
      <c r="D708" t="s">
        <v>2172</v>
      </c>
    </row>
    <row r="709" spans="1:4">
      <c r="A709" s="1062">
        <v>708</v>
      </c>
      <c r="B709" t="s">
        <v>2155</v>
      </c>
      <c r="C709" t="s">
        <v>2173</v>
      </c>
      <c r="D709" t="s">
        <v>2174</v>
      </c>
    </row>
    <row r="710" spans="1:4">
      <c r="A710" s="1062">
        <v>709</v>
      </c>
      <c r="B710" t="s">
        <v>2155</v>
      </c>
      <c r="C710" t="s">
        <v>2175</v>
      </c>
      <c r="D710" t="s">
        <v>2176</v>
      </c>
    </row>
    <row r="711" spans="1:4">
      <c r="A711" s="1062">
        <v>710</v>
      </c>
      <c r="B711" t="s">
        <v>2155</v>
      </c>
      <c r="C711" t="s">
        <v>2177</v>
      </c>
      <c r="D711" t="s">
        <v>2178</v>
      </c>
    </row>
    <row r="712" spans="1:4">
      <c r="A712" s="1062">
        <v>711</v>
      </c>
      <c r="B712" t="s">
        <v>2155</v>
      </c>
      <c r="C712" t="s">
        <v>2179</v>
      </c>
      <c r="D712" t="s">
        <v>2180</v>
      </c>
    </row>
    <row r="713" spans="1:4">
      <c r="A713" s="1062">
        <v>712</v>
      </c>
      <c r="B713" t="s">
        <v>2155</v>
      </c>
      <c r="C713" t="s">
        <v>2181</v>
      </c>
      <c r="D713" t="s">
        <v>2182</v>
      </c>
    </row>
    <row r="714" spans="1:4">
      <c r="A714" s="1062">
        <v>713</v>
      </c>
      <c r="B714" t="s">
        <v>2155</v>
      </c>
      <c r="C714" t="s">
        <v>2183</v>
      </c>
      <c r="D714" t="s">
        <v>2184</v>
      </c>
    </row>
    <row r="715" spans="1:4">
      <c r="A715" s="1062">
        <v>714</v>
      </c>
      <c r="B715" t="s">
        <v>2155</v>
      </c>
      <c r="C715" t="s">
        <v>2185</v>
      </c>
      <c r="D715" t="s">
        <v>2186</v>
      </c>
    </row>
    <row r="716" spans="1:4">
      <c r="A716" s="1062">
        <v>715</v>
      </c>
      <c r="B716" t="s">
        <v>2155</v>
      </c>
      <c r="C716" t="s">
        <v>2187</v>
      </c>
      <c r="D716" t="s">
        <v>2188</v>
      </c>
    </row>
    <row r="717" spans="1:4">
      <c r="A717" s="1062">
        <v>716</v>
      </c>
      <c r="B717" t="s">
        <v>2155</v>
      </c>
      <c r="C717" t="s">
        <v>2189</v>
      </c>
      <c r="D717" t="s">
        <v>2190</v>
      </c>
    </row>
    <row r="718" spans="1:4">
      <c r="A718" s="1062">
        <v>717</v>
      </c>
      <c r="B718" t="s">
        <v>2155</v>
      </c>
      <c r="C718" t="s">
        <v>2155</v>
      </c>
      <c r="D718" t="s">
        <v>2156</v>
      </c>
    </row>
    <row r="719" spans="1:4">
      <c r="A719" s="1062">
        <v>718</v>
      </c>
      <c r="B719" t="s">
        <v>2155</v>
      </c>
      <c r="C719" t="s">
        <v>2191</v>
      </c>
      <c r="D719" t="s">
        <v>2192</v>
      </c>
    </row>
    <row r="720" spans="1:4">
      <c r="A720" s="1062">
        <v>719</v>
      </c>
      <c r="B720" t="s">
        <v>2155</v>
      </c>
      <c r="C720" t="s">
        <v>2193</v>
      </c>
      <c r="D720" t="s">
        <v>2194</v>
      </c>
    </row>
    <row r="721" spans="1:4">
      <c r="A721" s="1062">
        <v>720</v>
      </c>
      <c r="B721" t="s">
        <v>2155</v>
      </c>
      <c r="C721" t="s">
        <v>2195</v>
      </c>
      <c r="D721" t="s">
        <v>2196</v>
      </c>
    </row>
    <row r="722" spans="1:4">
      <c r="A722" s="1062">
        <v>721</v>
      </c>
      <c r="B722" t="s">
        <v>2155</v>
      </c>
      <c r="C722" t="s">
        <v>1052</v>
      </c>
      <c r="D722" t="s">
        <v>2197</v>
      </c>
    </row>
    <row r="723" spans="1:4">
      <c r="A723" s="1062">
        <v>722</v>
      </c>
      <c r="B723" t="s">
        <v>2155</v>
      </c>
      <c r="C723" t="s">
        <v>2198</v>
      </c>
      <c r="D723" t="s">
        <v>2199</v>
      </c>
    </row>
    <row r="724" spans="1:4">
      <c r="A724" s="1062">
        <v>723</v>
      </c>
      <c r="B724" t="s">
        <v>2155</v>
      </c>
      <c r="C724" t="s">
        <v>2200</v>
      </c>
      <c r="D724" t="s">
        <v>2201</v>
      </c>
    </row>
    <row r="725" spans="1:4">
      <c r="A725" s="1062">
        <v>724</v>
      </c>
      <c r="B725" t="s">
        <v>2155</v>
      </c>
      <c r="C725" t="s">
        <v>2202</v>
      </c>
      <c r="D725" t="s">
        <v>2203</v>
      </c>
    </row>
    <row r="726" spans="1:4">
      <c r="A726" s="1062">
        <v>725</v>
      </c>
      <c r="B726" t="s">
        <v>2155</v>
      </c>
      <c r="C726" t="s">
        <v>2204</v>
      </c>
      <c r="D726" t="s">
        <v>2205</v>
      </c>
    </row>
    <row r="727" spans="1:4">
      <c r="A727" s="1062">
        <v>726</v>
      </c>
      <c r="B727" t="s">
        <v>2155</v>
      </c>
      <c r="C727" t="s">
        <v>2206</v>
      </c>
      <c r="D727" t="s">
        <v>2207</v>
      </c>
    </row>
    <row r="728" spans="1:4">
      <c r="A728" s="1062">
        <v>727</v>
      </c>
      <c r="B728" t="s">
        <v>2155</v>
      </c>
      <c r="C728" t="s">
        <v>2208</v>
      </c>
      <c r="D728" t="s">
        <v>2209</v>
      </c>
    </row>
    <row r="729" spans="1:4">
      <c r="A729" s="1062">
        <v>728</v>
      </c>
      <c r="B729" t="s">
        <v>2210</v>
      </c>
      <c r="C729" t="s">
        <v>2212</v>
      </c>
      <c r="D729" t="s">
        <v>2213</v>
      </c>
    </row>
    <row r="730" spans="1:4">
      <c r="A730" s="1062">
        <v>729</v>
      </c>
      <c r="B730" t="s">
        <v>2210</v>
      </c>
      <c r="C730" t="s">
        <v>2214</v>
      </c>
      <c r="D730" t="s">
        <v>2215</v>
      </c>
    </row>
    <row r="731" spans="1:4">
      <c r="A731" s="1062">
        <v>730</v>
      </c>
      <c r="B731" t="s">
        <v>2210</v>
      </c>
      <c r="C731" t="s">
        <v>2216</v>
      </c>
      <c r="D731" t="s">
        <v>2217</v>
      </c>
    </row>
    <row r="732" spans="1:4">
      <c r="A732" s="1062">
        <v>731</v>
      </c>
      <c r="B732" t="s">
        <v>2210</v>
      </c>
      <c r="C732" t="s">
        <v>2218</v>
      </c>
      <c r="D732" t="s">
        <v>2219</v>
      </c>
    </row>
    <row r="733" spans="1:4">
      <c r="A733" s="1062">
        <v>732</v>
      </c>
      <c r="B733" t="s">
        <v>2210</v>
      </c>
      <c r="C733" t="s">
        <v>2220</v>
      </c>
      <c r="D733" t="s">
        <v>2221</v>
      </c>
    </row>
    <row r="734" spans="1:4">
      <c r="A734" s="1062">
        <v>733</v>
      </c>
      <c r="B734" t="s">
        <v>2210</v>
      </c>
      <c r="C734" t="s">
        <v>2222</v>
      </c>
      <c r="D734" t="s">
        <v>2223</v>
      </c>
    </row>
    <row r="735" spans="1:4">
      <c r="A735" s="1062">
        <v>734</v>
      </c>
      <c r="B735" t="s">
        <v>2210</v>
      </c>
      <c r="C735" t="s">
        <v>2224</v>
      </c>
      <c r="D735" t="s">
        <v>2225</v>
      </c>
    </row>
    <row r="736" spans="1:4">
      <c r="A736" s="1062">
        <v>735</v>
      </c>
      <c r="B736" t="s">
        <v>2210</v>
      </c>
      <c r="C736" t="s">
        <v>2226</v>
      </c>
      <c r="D736" t="s">
        <v>2227</v>
      </c>
    </row>
    <row r="737" spans="1:4">
      <c r="A737" s="1062">
        <v>736</v>
      </c>
      <c r="B737" t="s">
        <v>2210</v>
      </c>
      <c r="C737" t="s">
        <v>2228</v>
      </c>
      <c r="D737" t="s">
        <v>2229</v>
      </c>
    </row>
    <row r="738" spans="1:4">
      <c r="A738" s="1062">
        <v>737</v>
      </c>
      <c r="B738" t="s">
        <v>2210</v>
      </c>
      <c r="C738" t="s">
        <v>2230</v>
      </c>
      <c r="D738" t="s">
        <v>2231</v>
      </c>
    </row>
    <row r="739" spans="1:4">
      <c r="A739" s="1062">
        <v>738</v>
      </c>
      <c r="B739" t="s">
        <v>2210</v>
      </c>
      <c r="C739" t="s">
        <v>2232</v>
      </c>
      <c r="D739" t="s">
        <v>2233</v>
      </c>
    </row>
    <row r="740" spans="1:4">
      <c r="A740" s="1062">
        <v>739</v>
      </c>
      <c r="B740" t="s">
        <v>2210</v>
      </c>
      <c r="C740" t="s">
        <v>1703</v>
      </c>
      <c r="D740" t="s">
        <v>2234</v>
      </c>
    </row>
    <row r="741" spans="1:4">
      <c r="A741" s="1062">
        <v>740</v>
      </c>
      <c r="B741" t="s">
        <v>2210</v>
      </c>
      <c r="C741" t="s">
        <v>2235</v>
      </c>
      <c r="D741" t="s">
        <v>2236</v>
      </c>
    </row>
    <row r="742" spans="1:4">
      <c r="A742" s="1062">
        <v>741</v>
      </c>
      <c r="B742" t="s">
        <v>2210</v>
      </c>
      <c r="C742" t="s">
        <v>2237</v>
      </c>
      <c r="D742" t="s">
        <v>2238</v>
      </c>
    </row>
    <row r="743" spans="1:4">
      <c r="A743" s="1062">
        <v>742</v>
      </c>
      <c r="B743" t="s">
        <v>2210</v>
      </c>
      <c r="C743" t="s">
        <v>2210</v>
      </c>
      <c r="D743" t="s">
        <v>2211</v>
      </c>
    </row>
    <row r="744" spans="1:4">
      <c r="A744" s="1062">
        <v>743</v>
      </c>
      <c r="B744" t="s">
        <v>2210</v>
      </c>
      <c r="C744" t="s">
        <v>2239</v>
      </c>
      <c r="D744" t="s">
        <v>2240</v>
      </c>
    </row>
    <row r="745" spans="1:4">
      <c r="A745" s="1062">
        <v>744</v>
      </c>
      <c r="B745" t="s">
        <v>2210</v>
      </c>
      <c r="C745" t="s">
        <v>2241</v>
      </c>
      <c r="D745" t="s">
        <v>2242</v>
      </c>
    </row>
    <row r="746" spans="1:4">
      <c r="A746" s="1062">
        <v>745</v>
      </c>
      <c r="B746" t="s">
        <v>2210</v>
      </c>
      <c r="C746" t="s">
        <v>2243</v>
      </c>
      <c r="D746" t="s">
        <v>2244</v>
      </c>
    </row>
    <row r="747" spans="1:4">
      <c r="A747" s="1062">
        <v>746</v>
      </c>
      <c r="B747" t="s">
        <v>2210</v>
      </c>
      <c r="C747" t="s">
        <v>2245</v>
      </c>
      <c r="D747" t="s">
        <v>2246</v>
      </c>
    </row>
    <row r="748" spans="1:4">
      <c r="A748" s="1062">
        <v>747</v>
      </c>
      <c r="B748" t="s">
        <v>2210</v>
      </c>
      <c r="C748" t="s">
        <v>2247</v>
      </c>
      <c r="D748" t="s">
        <v>2248</v>
      </c>
    </row>
    <row r="749" spans="1:4">
      <c r="A749" s="1062">
        <v>748</v>
      </c>
      <c r="B749" t="s">
        <v>2210</v>
      </c>
      <c r="C749" t="s">
        <v>2249</v>
      </c>
      <c r="D749" t="s">
        <v>2250</v>
      </c>
    </row>
    <row r="750" spans="1:4">
      <c r="A750" s="1062">
        <v>749</v>
      </c>
      <c r="B750" t="s">
        <v>2210</v>
      </c>
      <c r="C750" t="s">
        <v>2251</v>
      </c>
      <c r="D750" t="s">
        <v>2252</v>
      </c>
    </row>
    <row r="751" spans="1:4">
      <c r="A751" s="1062">
        <v>750</v>
      </c>
      <c r="B751" t="s">
        <v>2253</v>
      </c>
      <c r="C751" t="s">
        <v>2255</v>
      </c>
      <c r="D751" t="s">
        <v>2256</v>
      </c>
    </row>
    <row r="752" spans="1:4">
      <c r="A752" s="1062">
        <v>751</v>
      </c>
      <c r="B752" t="s">
        <v>2253</v>
      </c>
      <c r="C752" t="s">
        <v>2257</v>
      </c>
      <c r="D752" t="s">
        <v>2258</v>
      </c>
    </row>
    <row r="753" spans="1:4">
      <c r="A753" s="1062">
        <v>752</v>
      </c>
      <c r="B753" t="s">
        <v>2253</v>
      </c>
      <c r="C753" t="s">
        <v>2259</v>
      </c>
      <c r="D753" t="s">
        <v>2260</v>
      </c>
    </row>
    <row r="754" spans="1:4">
      <c r="A754" s="1062">
        <v>753</v>
      </c>
      <c r="B754" t="s">
        <v>2253</v>
      </c>
      <c r="C754" t="s">
        <v>2261</v>
      </c>
      <c r="D754" t="s">
        <v>2262</v>
      </c>
    </row>
    <row r="755" spans="1:4">
      <c r="A755" s="1062">
        <v>754</v>
      </c>
      <c r="B755" t="s">
        <v>2253</v>
      </c>
      <c r="C755" t="s">
        <v>2263</v>
      </c>
      <c r="D755" t="s">
        <v>2264</v>
      </c>
    </row>
    <row r="756" spans="1:4">
      <c r="A756" s="1062">
        <v>755</v>
      </c>
      <c r="B756" t="s">
        <v>2253</v>
      </c>
      <c r="C756" t="s">
        <v>2265</v>
      </c>
      <c r="D756" t="s">
        <v>2266</v>
      </c>
    </row>
    <row r="757" spans="1:4">
      <c r="A757" s="1062">
        <v>756</v>
      </c>
      <c r="B757" t="s">
        <v>2253</v>
      </c>
      <c r="C757" t="s">
        <v>2267</v>
      </c>
      <c r="D757" t="s">
        <v>2268</v>
      </c>
    </row>
    <row r="758" spans="1:4">
      <c r="A758" s="1062">
        <v>757</v>
      </c>
      <c r="B758" t="s">
        <v>2253</v>
      </c>
      <c r="C758" t="s">
        <v>2269</v>
      </c>
      <c r="D758" t="s">
        <v>2270</v>
      </c>
    </row>
    <row r="759" spans="1:4">
      <c r="A759" s="1062">
        <v>758</v>
      </c>
      <c r="B759" t="s">
        <v>2253</v>
      </c>
      <c r="C759" t="s">
        <v>2271</v>
      </c>
      <c r="D759" t="s">
        <v>2272</v>
      </c>
    </row>
    <row r="760" spans="1:4">
      <c r="A760" s="1062">
        <v>759</v>
      </c>
      <c r="B760" t="s">
        <v>2253</v>
      </c>
      <c r="C760" t="s">
        <v>2273</v>
      </c>
      <c r="D760" t="s">
        <v>2274</v>
      </c>
    </row>
    <row r="761" spans="1:4">
      <c r="A761" s="1062">
        <v>760</v>
      </c>
      <c r="B761" t="s">
        <v>2253</v>
      </c>
      <c r="C761" t="s">
        <v>2275</v>
      </c>
      <c r="D761" t="s">
        <v>2276</v>
      </c>
    </row>
    <row r="762" spans="1:4">
      <c r="A762" s="1062">
        <v>761</v>
      </c>
      <c r="B762" t="s">
        <v>2253</v>
      </c>
      <c r="C762" t="s">
        <v>2277</v>
      </c>
      <c r="D762" t="s">
        <v>2278</v>
      </c>
    </row>
    <row r="763" spans="1:4">
      <c r="A763" s="1062">
        <v>762</v>
      </c>
      <c r="B763" t="s">
        <v>2253</v>
      </c>
      <c r="C763" t="s">
        <v>2279</v>
      </c>
      <c r="D763" t="s">
        <v>2280</v>
      </c>
    </row>
    <row r="764" spans="1:4">
      <c r="A764" s="1062">
        <v>763</v>
      </c>
      <c r="B764" t="s">
        <v>2253</v>
      </c>
      <c r="C764" t="s">
        <v>2281</v>
      </c>
      <c r="D764" t="s">
        <v>2282</v>
      </c>
    </row>
    <row r="765" spans="1:4">
      <c r="A765" s="1062">
        <v>764</v>
      </c>
      <c r="B765" t="s">
        <v>2253</v>
      </c>
      <c r="C765" t="s">
        <v>2283</v>
      </c>
      <c r="D765" t="s">
        <v>2284</v>
      </c>
    </row>
    <row r="766" spans="1:4">
      <c r="A766" s="1062">
        <v>765</v>
      </c>
      <c r="B766" t="s">
        <v>2253</v>
      </c>
      <c r="C766" t="s">
        <v>2285</v>
      </c>
      <c r="D766" t="s">
        <v>2286</v>
      </c>
    </row>
    <row r="767" spans="1:4">
      <c r="A767" s="1062">
        <v>766</v>
      </c>
      <c r="B767" t="s">
        <v>2253</v>
      </c>
      <c r="C767" t="s">
        <v>2287</v>
      </c>
      <c r="D767" t="s">
        <v>2288</v>
      </c>
    </row>
    <row r="768" spans="1:4">
      <c r="A768" s="1062">
        <v>767</v>
      </c>
      <c r="B768" t="s">
        <v>2253</v>
      </c>
      <c r="C768" t="s">
        <v>2289</v>
      </c>
      <c r="D768" t="s">
        <v>2290</v>
      </c>
    </row>
    <row r="769" spans="1:4">
      <c r="A769" s="1062">
        <v>768</v>
      </c>
      <c r="B769" t="s">
        <v>2253</v>
      </c>
      <c r="C769" t="s">
        <v>2291</v>
      </c>
      <c r="D769" t="s">
        <v>2292</v>
      </c>
    </row>
    <row r="770" spans="1:4">
      <c r="A770" s="1062">
        <v>769</v>
      </c>
      <c r="B770" t="s">
        <v>2253</v>
      </c>
      <c r="C770" t="s">
        <v>2253</v>
      </c>
      <c r="D770" t="s">
        <v>2254</v>
      </c>
    </row>
    <row r="771" spans="1:4">
      <c r="A771" s="1062">
        <v>770</v>
      </c>
      <c r="B771" t="s">
        <v>2253</v>
      </c>
      <c r="C771" t="s">
        <v>2293</v>
      </c>
      <c r="D771" t="s">
        <v>2294</v>
      </c>
    </row>
    <row r="772" spans="1:4">
      <c r="A772" s="1062">
        <v>771</v>
      </c>
      <c r="B772" t="s">
        <v>2253</v>
      </c>
      <c r="C772" t="s">
        <v>2295</v>
      </c>
      <c r="D772" t="s">
        <v>2296</v>
      </c>
    </row>
    <row r="773" spans="1:4">
      <c r="A773" s="1062">
        <v>772</v>
      </c>
      <c r="B773" t="s">
        <v>2253</v>
      </c>
      <c r="C773" t="s">
        <v>2297</v>
      </c>
      <c r="D773" t="s">
        <v>2298</v>
      </c>
    </row>
    <row r="774" spans="1:4">
      <c r="A774" s="1062">
        <v>773</v>
      </c>
      <c r="B774" t="s">
        <v>2253</v>
      </c>
      <c r="C774" t="s">
        <v>2299</v>
      </c>
      <c r="D774" t="s">
        <v>2300</v>
      </c>
    </row>
    <row r="775" spans="1:4">
      <c r="A775" s="1062">
        <v>774</v>
      </c>
      <c r="B775" t="s">
        <v>2253</v>
      </c>
      <c r="C775" t="s">
        <v>2301</v>
      </c>
      <c r="D775" t="s">
        <v>2302</v>
      </c>
    </row>
    <row r="776" spans="1:4">
      <c r="A776" s="1062">
        <v>775</v>
      </c>
      <c r="B776" t="s">
        <v>2253</v>
      </c>
      <c r="C776" t="s">
        <v>2303</v>
      </c>
      <c r="D776" t="s">
        <v>2304</v>
      </c>
    </row>
    <row r="777" spans="1:4">
      <c r="A777" s="1062">
        <v>776</v>
      </c>
      <c r="B777" t="s">
        <v>2253</v>
      </c>
      <c r="C777" t="s">
        <v>2305</v>
      </c>
      <c r="D777" t="s">
        <v>2306</v>
      </c>
    </row>
    <row r="778" spans="1:4">
      <c r="A778" s="1062">
        <v>777</v>
      </c>
      <c r="B778" t="s">
        <v>2253</v>
      </c>
      <c r="C778" t="s">
        <v>2307</v>
      </c>
      <c r="D778" t="s">
        <v>2308</v>
      </c>
    </row>
    <row r="779" spans="1:4">
      <c r="A779" s="1062">
        <v>778</v>
      </c>
      <c r="B779" t="s">
        <v>2309</v>
      </c>
      <c r="C779" t="s">
        <v>2311</v>
      </c>
      <c r="D779" t="s">
        <v>2312</v>
      </c>
    </row>
    <row r="780" spans="1:4">
      <c r="A780" s="1062">
        <v>779</v>
      </c>
      <c r="B780" t="s">
        <v>2309</v>
      </c>
      <c r="C780" t="s">
        <v>2313</v>
      </c>
      <c r="D780" t="s">
        <v>2314</v>
      </c>
    </row>
    <row r="781" spans="1:4">
      <c r="A781" s="1062">
        <v>780</v>
      </c>
      <c r="B781" t="s">
        <v>2309</v>
      </c>
      <c r="C781" t="s">
        <v>2315</v>
      </c>
      <c r="D781" t="s">
        <v>2316</v>
      </c>
    </row>
    <row r="782" spans="1:4">
      <c r="A782" s="1062">
        <v>781</v>
      </c>
      <c r="B782" t="s">
        <v>2309</v>
      </c>
      <c r="C782" t="s">
        <v>2317</v>
      </c>
      <c r="D782" t="s">
        <v>2318</v>
      </c>
    </row>
    <row r="783" spans="1:4">
      <c r="A783" s="1062">
        <v>782</v>
      </c>
      <c r="B783" t="s">
        <v>2309</v>
      </c>
      <c r="C783" t="s">
        <v>2319</v>
      </c>
      <c r="D783" t="s">
        <v>2320</v>
      </c>
    </row>
    <row r="784" spans="1:4">
      <c r="A784" s="1062">
        <v>783</v>
      </c>
      <c r="B784" t="s">
        <v>2309</v>
      </c>
      <c r="C784" t="s">
        <v>2321</v>
      </c>
      <c r="D784" t="s">
        <v>2322</v>
      </c>
    </row>
    <row r="785" spans="1:4">
      <c r="A785" s="1062">
        <v>784</v>
      </c>
      <c r="B785" t="s">
        <v>2309</v>
      </c>
      <c r="C785" t="s">
        <v>2323</v>
      </c>
      <c r="D785" t="s">
        <v>2324</v>
      </c>
    </row>
    <row r="786" spans="1:4">
      <c r="A786" s="1062">
        <v>785</v>
      </c>
      <c r="B786" t="s">
        <v>2309</v>
      </c>
      <c r="C786" t="s">
        <v>2325</v>
      </c>
      <c r="D786" t="s">
        <v>2326</v>
      </c>
    </row>
    <row r="787" spans="1:4">
      <c r="A787" s="1062">
        <v>786</v>
      </c>
      <c r="B787" t="s">
        <v>2309</v>
      </c>
      <c r="C787" t="s">
        <v>2327</v>
      </c>
      <c r="D787" t="s">
        <v>2328</v>
      </c>
    </row>
    <row r="788" spans="1:4">
      <c r="A788" s="1062">
        <v>787</v>
      </c>
      <c r="B788" t="s">
        <v>2309</v>
      </c>
      <c r="C788" t="s">
        <v>2329</v>
      </c>
      <c r="D788" t="s">
        <v>2330</v>
      </c>
    </row>
    <row r="789" spans="1:4">
      <c r="A789" s="1062">
        <v>788</v>
      </c>
      <c r="B789" t="s">
        <v>2309</v>
      </c>
      <c r="C789" t="s">
        <v>2331</v>
      </c>
      <c r="D789" t="s">
        <v>2332</v>
      </c>
    </row>
    <row r="790" spans="1:4">
      <c r="A790" s="1062">
        <v>789</v>
      </c>
      <c r="B790" t="s">
        <v>2309</v>
      </c>
      <c r="C790" t="s">
        <v>2333</v>
      </c>
      <c r="D790" t="s">
        <v>2334</v>
      </c>
    </row>
    <row r="791" spans="1:4">
      <c r="A791" s="1062">
        <v>790</v>
      </c>
      <c r="B791" t="s">
        <v>2309</v>
      </c>
      <c r="C791" t="s">
        <v>2335</v>
      </c>
      <c r="D791" t="s">
        <v>2336</v>
      </c>
    </row>
    <row r="792" spans="1:4">
      <c r="A792" s="1062">
        <v>791</v>
      </c>
      <c r="B792" t="s">
        <v>2309</v>
      </c>
      <c r="C792" t="s">
        <v>2309</v>
      </c>
      <c r="D792" t="s">
        <v>2310</v>
      </c>
    </row>
    <row r="793" spans="1:4">
      <c r="A793" s="1062">
        <v>792</v>
      </c>
      <c r="B793" t="s">
        <v>2309</v>
      </c>
      <c r="C793" t="s">
        <v>2337</v>
      </c>
      <c r="D793" t="s">
        <v>2338</v>
      </c>
    </row>
    <row r="794" spans="1:4">
      <c r="A794" s="1062">
        <v>793</v>
      </c>
      <c r="B794" t="s">
        <v>2309</v>
      </c>
      <c r="C794" t="s">
        <v>2339</v>
      </c>
      <c r="D794" t="s">
        <v>2340</v>
      </c>
    </row>
    <row r="795" spans="1:4">
      <c r="A795" s="1062">
        <v>794</v>
      </c>
      <c r="B795" t="s">
        <v>2309</v>
      </c>
      <c r="C795" t="s">
        <v>2341</v>
      </c>
      <c r="D795" t="s">
        <v>2342</v>
      </c>
    </row>
    <row r="796" spans="1:4">
      <c r="A796" s="1062">
        <v>795</v>
      </c>
      <c r="B796" t="s">
        <v>2309</v>
      </c>
      <c r="C796" t="s">
        <v>2343</v>
      </c>
      <c r="D796" t="s">
        <v>2344</v>
      </c>
    </row>
    <row r="797" spans="1:4">
      <c r="A797" s="1062">
        <v>796</v>
      </c>
      <c r="B797" t="s">
        <v>2309</v>
      </c>
      <c r="C797" t="s">
        <v>2345</v>
      </c>
      <c r="D797" t="s">
        <v>2346</v>
      </c>
    </row>
    <row r="798" spans="1:4">
      <c r="A798" s="1062">
        <v>797</v>
      </c>
      <c r="B798" t="s">
        <v>2309</v>
      </c>
      <c r="C798" t="s">
        <v>2347</v>
      </c>
      <c r="D798" t="s">
        <v>2348</v>
      </c>
    </row>
    <row r="799" spans="1:4">
      <c r="A799" s="1062">
        <v>798</v>
      </c>
      <c r="B799" t="s">
        <v>2309</v>
      </c>
      <c r="C799" t="s">
        <v>2349</v>
      </c>
      <c r="D799" t="s">
        <v>2350</v>
      </c>
    </row>
    <row r="800" spans="1:4">
      <c r="A800" s="1062">
        <v>799</v>
      </c>
      <c r="B800" t="s">
        <v>2351</v>
      </c>
      <c r="C800" t="s">
        <v>2353</v>
      </c>
      <c r="D800" t="s">
        <v>2354</v>
      </c>
    </row>
    <row r="801" spans="1:4">
      <c r="A801" s="1062">
        <v>800</v>
      </c>
      <c r="B801" t="s">
        <v>2351</v>
      </c>
      <c r="C801" t="s">
        <v>1248</v>
      </c>
      <c r="D801" t="s">
        <v>2355</v>
      </c>
    </row>
    <row r="802" spans="1:4">
      <c r="A802" s="1062">
        <v>801</v>
      </c>
      <c r="B802" t="s">
        <v>2351</v>
      </c>
      <c r="C802" t="s">
        <v>1068</v>
      </c>
      <c r="D802" t="s">
        <v>2356</v>
      </c>
    </row>
    <row r="803" spans="1:4">
      <c r="A803" s="1062">
        <v>802</v>
      </c>
      <c r="B803" t="s">
        <v>2351</v>
      </c>
      <c r="C803" t="s">
        <v>2357</v>
      </c>
      <c r="D803" t="s">
        <v>2358</v>
      </c>
    </row>
    <row r="804" spans="1:4">
      <c r="A804" s="1062">
        <v>803</v>
      </c>
      <c r="B804" t="s">
        <v>2351</v>
      </c>
      <c r="C804" t="s">
        <v>2359</v>
      </c>
      <c r="D804" t="s">
        <v>2360</v>
      </c>
    </row>
    <row r="805" spans="1:4">
      <c r="A805" s="1062">
        <v>804</v>
      </c>
      <c r="B805" t="s">
        <v>2351</v>
      </c>
      <c r="C805" t="s">
        <v>2361</v>
      </c>
      <c r="D805" t="s">
        <v>2362</v>
      </c>
    </row>
    <row r="806" spans="1:4">
      <c r="A806" s="1062">
        <v>805</v>
      </c>
      <c r="B806" t="s">
        <v>2351</v>
      </c>
      <c r="C806" t="s">
        <v>2363</v>
      </c>
      <c r="D806" t="s">
        <v>2364</v>
      </c>
    </row>
    <row r="807" spans="1:4">
      <c r="A807" s="1062">
        <v>806</v>
      </c>
      <c r="B807" t="s">
        <v>2351</v>
      </c>
      <c r="C807" t="s">
        <v>2365</v>
      </c>
      <c r="D807" t="s">
        <v>2366</v>
      </c>
    </row>
    <row r="808" spans="1:4">
      <c r="A808" s="1062">
        <v>807</v>
      </c>
      <c r="B808" t="s">
        <v>2351</v>
      </c>
      <c r="C808" t="s">
        <v>2367</v>
      </c>
      <c r="D808" t="s">
        <v>2368</v>
      </c>
    </row>
    <row r="809" spans="1:4">
      <c r="A809" s="1062">
        <v>808</v>
      </c>
      <c r="B809" t="s">
        <v>2351</v>
      </c>
      <c r="C809" t="s">
        <v>2369</v>
      </c>
      <c r="D809" t="s">
        <v>2370</v>
      </c>
    </row>
    <row r="810" spans="1:4">
      <c r="A810" s="1062">
        <v>809</v>
      </c>
      <c r="B810" t="s">
        <v>2351</v>
      </c>
      <c r="C810" t="s">
        <v>2371</v>
      </c>
      <c r="D810" t="s">
        <v>2372</v>
      </c>
    </row>
    <row r="811" spans="1:4">
      <c r="A811" s="1062">
        <v>810</v>
      </c>
      <c r="B811" t="s">
        <v>2351</v>
      </c>
      <c r="C811" t="s">
        <v>2373</v>
      </c>
      <c r="D811" t="s">
        <v>2374</v>
      </c>
    </row>
    <row r="812" spans="1:4">
      <c r="A812" s="1062">
        <v>811</v>
      </c>
      <c r="B812" t="s">
        <v>2351</v>
      </c>
      <c r="C812" t="s">
        <v>2375</v>
      </c>
      <c r="D812" t="s">
        <v>2376</v>
      </c>
    </row>
    <row r="813" spans="1:4">
      <c r="A813" s="1062">
        <v>812</v>
      </c>
      <c r="B813" t="s">
        <v>2351</v>
      </c>
      <c r="C813" t="s">
        <v>2377</v>
      </c>
      <c r="D813" t="s">
        <v>2378</v>
      </c>
    </row>
    <row r="814" spans="1:4">
      <c r="A814" s="1062">
        <v>813</v>
      </c>
      <c r="B814" t="s">
        <v>2351</v>
      </c>
      <c r="C814" t="s">
        <v>2379</v>
      </c>
      <c r="D814" t="s">
        <v>2380</v>
      </c>
    </row>
    <row r="815" spans="1:4">
      <c r="A815" s="1062">
        <v>814</v>
      </c>
      <c r="B815" t="s">
        <v>2351</v>
      </c>
      <c r="C815" t="s">
        <v>2351</v>
      </c>
      <c r="D815" t="s">
        <v>2352</v>
      </c>
    </row>
    <row r="816" spans="1:4">
      <c r="A816" s="1062">
        <v>815</v>
      </c>
      <c r="B816" t="s">
        <v>2351</v>
      </c>
      <c r="C816" t="s">
        <v>2381</v>
      </c>
      <c r="D816" t="s">
        <v>2382</v>
      </c>
    </row>
    <row r="817" spans="1:4">
      <c r="A817" s="1062">
        <v>816</v>
      </c>
      <c r="B817" t="s">
        <v>2351</v>
      </c>
      <c r="C817" t="s">
        <v>2383</v>
      </c>
      <c r="D817" t="s">
        <v>2384</v>
      </c>
    </row>
    <row r="818" spans="1:4">
      <c r="A818" s="1062">
        <v>817</v>
      </c>
      <c r="B818" t="s">
        <v>2351</v>
      </c>
      <c r="C818" t="s">
        <v>2385</v>
      </c>
      <c r="D818" t="s">
        <v>2386</v>
      </c>
    </row>
    <row r="819" spans="1:4">
      <c r="A819" s="1062">
        <v>818</v>
      </c>
      <c r="B819" t="s">
        <v>2351</v>
      </c>
      <c r="C819" t="s">
        <v>2387</v>
      </c>
      <c r="D819" t="s">
        <v>2388</v>
      </c>
    </row>
    <row r="820" spans="1:4">
      <c r="A820" s="1062">
        <v>819</v>
      </c>
      <c r="B820" t="s">
        <v>2351</v>
      </c>
      <c r="C820" t="s">
        <v>2389</v>
      </c>
      <c r="D820" t="s">
        <v>2390</v>
      </c>
    </row>
    <row r="821" spans="1:4">
      <c r="A821" s="1062">
        <v>820</v>
      </c>
      <c r="B821" t="s">
        <v>2351</v>
      </c>
      <c r="C821" t="s">
        <v>2391</v>
      </c>
      <c r="D821" t="s">
        <v>2392</v>
      </c>
    </row>
    <row r="822" spans="1:4">
      <c r="A822" s="1062">
        <v>821</v>
      </c>
      <c r="B822" t="s">
        <v>2351</v>
      </c>
      <c r="C822" t="s">
        <v>2393</v>
      </c>
      <c r="D822" t="s">
        <v>2394</v>
      </c>
    </row>
    <row r="823" spans="1:4">
      <c r="A823" s="1062">
        <v>822</v>
      </c>
      <c r="B823" t="s">
        <v>2351</v>
      </c>
      <c r="C823" t="s">
        <v>2395</v>
      </c>
      <c r="D823" t="s">
        <v>2396</v>
      </c>
    </row>
    <row r="824" spans="1:4">
      <c r="A824" s="1062">
        <v>823</v>
      </c>
      <c r="B824" t="s">
        <v>2397</v>
      </c>
      <c r="C824" t="s">
        <v>2399</v>
      </c>
      <c r="D824" t="s">
        <v>2400</v>
      </c>
    </row>
    <row r="825" spans="1:4">
      <c r="A825" s="1062">
        <v>824</v>
      </c>
      <c r="B825" t="s">
        <v>2397</v>
      </c>
      <c r="C825" t="s">
        <v>2401</v>
      </c>
      <c r="D825" t="s">
        <v>2402</v>
      </c>
    </row>
    <row r="826" spans="1:4">
      <c r="A826" s="1062">
        <v>825</v>
      </c>
      <c r="B826" t="s">
        <v>2397</v>
      </c>
      <c r="C826" t="s">
        <v>2403</v>
      </c>
      <c r="D826" t="s">
        <v>2404</v>
      </c>
    </row>
    <row r="827" spans="1:4">
      <c r="A827" s="1062">
        <v>826</v>
      </c>
      <c r="B827" t="s">
        <v>2397</v>
      </c>
      <c r="C827" t="s">
        <v>2405</v>
      </c>
      <c r="D827" t="s">
        <v>2406</v>
      </c>
    </row>
    <row r="828" spans="1:4">
      <c r="A828" s="1062">
        <v>827</v>
      </c>
      <c r="B828" t="s">
        <v>2397</v>
      </c>
      <c r="C828" t="s">
        <v>2407</v>
      </c>
      <c r="D828" t="s">
        <v>2408</v>
      </c>
    </row>
    <row r="829" spans="1:4">
      <c r="A829" s="1062">
        <v>828</v>
      </c>
      <c r="B829" t="s">
        <v>2397</v>
      </c>
      <c r="C829" t="s">
        <v>2409</v>
      </c>
      <c r="D829" t="s">
        <v>2410</v>
      </c>
    </row>
    <row r="830" spans="1:4">
      <c r="A830" s="1062">
        <v>829</v>
      </c>
      <c r="B830" t="s">
        <v>2397</v>
      </c>
      <c r="C830" t="s">
        <v>2411</v>
      </c>
      <c r="D830" t="s">
        <v>2412</v>
      </c>
    </row>
    <row r="831" spans="1:4">
      <c r="A831" s="1062">
        <v>830</v>
      </c>
      <c r="B831" t="s">
        <v>2397</v>
      </c>
      <c r="C831" t="s">
        <v>2413</v>
      </c>
      <c r="D831" t="s">
        <v>2414</v>
      </c>
    </row>
    <row r="832" spans="1:4">
      <c r="A832" s="1062">
        <v>831</v>
      </c>
      <c r="B832" t="s">
        <v>2397</v>
      </c>
      <c r="C832" t="s">
        <v>2415</v>
      </c>
      <c r="D832" t="s">
        <v>2416</v>
      </c>
    </row>
    <row r="833" spans="1:4">
      <c r="A833" s="1062">
        <v>832</v>
      </c>
      <c r="B833" t="s">
        <v>2397</v>
      </c>
      <c r="C833" t="s">
        <v>1434</v>
      </c>
      <c r="D833" t="s">
        <v>2417</v>
      </c>
    </row>
    <row r="834" spans="1:4">
      <c r="A834" s="1062">
        <v>833</v>
      </c>
      <c r="B834" t="s">
        <v>2397</v>
      </c>
      <c r="C834" t="s">
        <v>1846</v>
      </c>
      <c r="D834" t="s">
        <v>2418</v>
      </c>
    </row>
    <row r="835" spans="1:4">
      <c r="A835" s="1062">
        <v>834</v>
      </c>
      <c r="B835" t="s">
        <v>2397</v>
      </c>
      <c r="C835" t="s">
        <v>2289</v>
      </c>
      <c r="D835" t="s">
        <v>2419</v>
      </c>
    </row>
    <row r="836" spans="1:4">
      <c r="A836" s="1062">
        <v>835</v>
      </c>
      <c r="B836" t="s">
        <v>2397</v>
      </c>
      <c r="C836" t="s">
        <v>2420</v>
      </c>
      <c r="D836" t="s">
        <v>2421</v>
      </c>
    </row>
    <row r="837" spans="1:4">
      <c r="A837" s="1062">
        <v>836</v>
      </c>
      <c r="B837" t="s">
        <v>2397</v>
      </c>
      <c r="C837" t="s">
        <v>2397</v>
      </c>
      <c r="D837" t="s">
        <v>2398</v>
      </c>
    </row>
    <row r="838" spans="1:4">
      <c r="A838" s="1062">
        <v>837</v>
      </c>
      <c r="B838" t="s">
        <v>2397</v>
      </c>
      <c r="C838" t="s">
        <v>2422</v>
      </c>
      <c r="D838" t="s">
        <v>2423</v>
      </c>
    </row>
    <row r="839" spans="1:4">
      <c r="A839" s="1062">
        <v>838</v>
      </c>
      <c r="B839" t="s">
        <v>2397</v>
      </c>
      <c r="C839" t="s">
        <v>2424</v>
      </c>
      <c r="D839" t="s">
        <v>2425</v>
      </c>
    </row>
    <row r="840" spans="1:4">
      <c r="A840" s="1062">
        <v>839</v>
      </c>
      <c r="B840" t="s">
        <v>2397</v>
      </c>
      <c r="C840" t="s">
        <v>2426</v>
      </c>
      <c r="D840" t="s">
        <v>2427</v>
      </c>
    </row>
    <row r="841" spans="1:4">
      <c r="A841" s="1062">
        <v>840</v>
      </c>
      <c r="B841" t="s">
        <v>2397</v>
      </c>
      <c r="C841" t="s">
        <v>2428</v>
      </c>
      <c r="D841" t="s">
        <v>2429</v>
      </c>
    </row>
    <row r="842" spans="1:4">
      <c r="A842" s="1062">
        <v>841</v>
      </c>
      <c r="B842" t="s">
        <v>2430</v>
      </c>
      <c r="C842" t="s">
        <v>2432</v>
      </c>
      <c r="D842" t="s">
        <v>2433</v>
      </c>
    </row>
    <row r="843" spans="1:4">
      <c r="A843" s="1062">
        <v>842</v>
      </c>
      <c r="B843" t="s">
        <v>2430</v>
      </c>
      <c r="C843" t="s">
        <v>2434</v>
      </c>
      <c r="D843" t="s">
        <v>2435</v>
      </c>
    </row>
    <row r="844" spans="1:4">
      <c r="A844" s="1062">
        <v>843</v>
      </c>
      <c r="B844" t="s">
        <v>2430</v>
      </c>
      <c r="C844" t="s">
        <v>1142</v>
      </c>
      <c r="D844" t="s">
        <v>2436</v>
      </c>
    </row>
    <row r="845" spans="1:4">
      <c r="A845" s="1062">
        <v>844</v>
      </c>
      <c r="B845" t="s">
        <v>2430</v>
      </c>
      <c r="C845" t="s">
        <v>2437</v>
      </c>
      <c r="D845" t="s">
        <v>2438</v>
      </c>
    </row>
    <row r="846" spans="1:4">
      <c r="A846" s="1062">
        <v>845</v>
      </c>
      <c r="B846" t="s">
        <v>2430</v>
      </c>
      <c r="C846" t="s">
        <v>2439</v>
      </c>
      <c r="D846" t="s">
        <v>2440</v>
      </c>
    </row>
    <row r="847" spans="1:4">
      <c r="A847" s="1062">
        <v>846</v>
      </c>
      <c r="B847" t="s">
        <v>2430</v>
      </c>
      <c r="C847" t="s">
        <v>2441</v>
      </c>
      <c r="D847" t="s">
        <v>2442</v>
      </c>
    </row>
    <row r="848" spans="1:4">
      <c r="A848" s="1062">
        <v>847</v>
      </c>
      <c r="B848" t="s">
        <v>2430</v>
      </c>
      <c r="C848" t="s">
        <v>2443</v>
      </c>
      <c r="D848" t="s">
        <v>2444</v>
      </c>
    </row>
    <row r="849" spans="1:4">
      <c r="A849" s="1062">
        <v>848</v>
      </c>
      <c r="B849" t="s">
        <v>2430</v>
      </c>
      <c r="C849" t="s">
        <v>2445</v>
      </c>
      <c r="D849" t="s">
        <v>2446</v>
      </c>
    </row>
    <row r="850" spans="1:4">
      <c r="A850" s="1062">
        <v>849</v>
      </c>
      <c r="B850" t="s">
        <v>2430</v>
      </c>
      <c r="C850" t="s">
        <v>2447</v>
      </c>
      <c r="D850" t="s">
        <v>2448</v>
      </c>
    </row>
    <row r="851" spans="1:4">
      <c r="A851" s="1062">
        <v>850</v>
      </c>
      <c r="B851" t="s">
        <v>2430</v>
      </c>
      <c r="C851" t="s">
        <v>2449</v>
      </c>
      <c r="D851" t="s">
        <v>2450</v>
      </c>
    </row>
    <row r="852" spans="1:4">
      <c r="A852" s="1062">
        <v>851</v>
      </c>
      <c r="B852" t="s">
        <v>2430</v>
      </c>
      <c r="C852" t="s">
        <v>2451</v>
      </c>
      <c r="D852" t="s">
        <v>2452</v>
      </c>
    </row>
    <row r="853" spans="1:4">
      <c r="A853" s="1062">
        <v>852</v>
      </c>
      <c r="B853" t="s">
        <v>2430</v>
      </c>
      <c r="C853" t="s">
        <v>2453</v>
      </c>
      <c r="D853" t="s">
        <v>2454</v>
      </c>
    </row>
    <row r="854" spans="1:4">
      <c r="A854" s="1062">
        <v>853</v>
      </c>
      <c r="B854" t="s">
        <v>2430</v>
      </c>
      <c r="C854" t="s">
        <v>2455</v>
      </c>
      <c r="D854" t="s">
        <v>2456</v>
      </c>
    </row>
    <row r="855" spans="1:4">
      <c r="A855" s="1062">
        <v>854</v>
      </c>
      <c r="B855" t="s">
        <v>2430</v>
      </c>
      <c r="C855" t="s">
        <v>2457</v>
      </c>
      <c r="D855" t="s">
        <v>2458</v>
      </c>
    </row>
    <row r="856" spans="1:4">
      <c r="A856" s="1062">
        <v>855</v>
      </c>
      <c r="B856" t="s">
        <v>2430</v>
      </c>
      <c r="C856" t="s">
        <v>2459</v>
      </c>
      <c r="D856" t="s">
        <v>2460</v>
      </c>
    </row>
    <row r="857" spans="1:4">
      <c r="A857" s="1062">
        <v>856</v>
      </c>
      <c r="B857" t="s">
        <v>2430</v>
      </c>
      <c r="C857" t="s">
        <v>2461</v>
      </c>
      <c r="D857" t="s">
        <v>2462</v>
      </c>
    </row>
    <row r="858" spans="1:4">
      <c r="A858" s="1062">
        <v>857</v>
      </c>
      <c r="B858" t="s">
        <v>2430</v>
      </c>
      <c r="C858" t="s">
        <v>2463</v>
      </c>
      <c r="D858" t="s">
        <v>2464</v>
      </c>
    </row>
    <row r="859" spans="1:4">
      <c r="A859" s="1062">
        <v>858</v>
      </c>
      <c r="B859" t="s">
        <v>2430</v>
      </c>
      <c r="C859" t="s">
        <v>1844</v>
      </c>
      <c r="D859" t="s">
        <v>2465</v>
      </c>
    </row>
    <row r="860" spans="1:4">
      <c r="A860" s="1062">
        <v>859</v>
      </c>
      <c r="B860" t="s">
        <v>2430</v>
      </c>
      <c r="C860" t="s">
        <v>2466</v>
      </c>
      <c r="D860" t="s">
        <v>2467</v>
      </c>
    </row>
    <row r="861" spans="1:4">
      <c r="A861" s="1062">
        <v>860</v>
      </c>
      <c r="B861" t="s">
        <v>2430</v>
      </c>
      <c r="C861" t="s">
        <v>2430</v>
      </c>
      <c r="D861" t="s">
        <v>2431</v>
      </c>
    </row>
    <row r="862" spans="1:4">
      <c r="A862" s="1062">
        <v>861</v>
      </c>
      <c r="B862" t="s">
        <v>2430</v>
      </c>
      <c r="C862" t="s">
        <v>2468</v>
      </c>
      <c r="D862" t="s">
        <v>2469</v>
      </c>
    </row>
    <row r="863" spans="1:4">
      <c r="A863" s="1062">
        <v>862</v>
      </c>
      <c r="B863" t="s">
        <v>2430</v>
      </c>
      <c r="C863" t="s">
        <v>1709</v>
      </c>
      <c r="D863" t="s">
        <v>2470</v>
      </c>
    </row>
    <row r="864" spans="1:4">
      <c r="A864" s="1062">
        <v>863</v>
      </c>
      <c r="B864" t="s">
        <v>2471</v>
      </c>
      <c r="C864" t="s">
        <v>2473</v>
      </c>
      <c r="D864" t="s">
        <v>2474</v>
      </c>
    </row>
    <row r="865" spans="1:4">
      <c r="A865" s="1062">
        <v>864</v>
      </c>
      <c r="B865" t="s">
        <v>2471</v>
      </c>
      <c r="C865" t="s">
        <v>2475</v>
      </c>
      <c r="D865" t="s">
        <v>2476</v>
      </c>
    </row>
    <row r="866" spans="1:4">
      <c r="A866" s="1062">
        <v>865</v>
      </c>
      <c r="B866" t="s">
        <v>2471</v>
      </c>
      <c r="C866" t="s">
        <v>2477</v>
      </c>
      <c r="D866" t="s">
        <v>2478</v>
      </c>
    </row>
    <row r="867" spans="1:4">
      <c r="A867" s="1062">
        <v>866</v>
      </c>
      <c r="B867" t="s">
        <v>2471</v>
      </c>
      <c r="C867" t="s">
        <v>2479</v>
      </c>
      <c r="D867" t="s">
        <v>2480</v>
      </c>
    </row>
    <row r="868" spans="1:4">
      <c r="A868" s="1062">
        <v>867</v>
      </c>
      <c r="B868" t="s">
        <v>2471</v>
      </c>
      <c r="C868" t="s">
        <v>2481</v>
      </c>
      <c r="D868" t="s">
        <v>2482</v>
      </c>
    </row>
    <row r="869" spans="1:4">
      <c r="A869" s="1062">
        <v>868</v>
      </c>
      <c r="B869" t="s">
        <v>2471</v>
      </c>
      <c r="C869" t="s">
        <v>2483</v>
      </c>
      <c r="D869" t="s">
        <v>2484</v>
      </c>
    </row>
    <row r="870" spans="1:4">
      <c r="A870" s="1062">
        <v>869</v>
      </c>
      <c r="B870" t="s">
        <v>2471</v>
      </c>
      <c r="C870" t="s">
        <v>2485</v>
      </c>
      <c r="D870" t="s">
        <v>2486</v>
      </c>
    </row>
    <row r="871" spans="1:4">
      <c r="A871" s="1062">
        <v>870</v>
      </c>
      <c r="B871" t="s">
        <v>2471</v>
      </c>
      <c r="C871" t="s">
        <v>2487</v>
      </c>
      <c r="D871" t="s">
        <v>2488</v>
      </c>
    </row>
    <row r="872" spans="1:4">
      <c r="A872" s="1062">
        <v>871</v>
      </c>
      <c r="B872" t="s">
        <v>2471</v>
      </c>
      <c r="C872" t="s">
        <v>2489</v>
      </c>
      <c r="D872" t="s">
        <v>2490</v>
      </c>
    </row>
    <row r="873" spans="1:4">
      <c r="A873" s="1062">
        <v>872</v>
      </c>
      <c r="B873" t="s">
        <v>2471</v>
      </c>
      <c r="C873" t="s">
        <v>2491</v>
      </c>
      <c r="D873" t="s">
        <v>2492</v>
      </c>
    </row>
    <row r="874" spans="1:4">
      <c r="A874" s="1062">
        <v>873</v>
      </c>
      <c r="B874" t="s">
        <v>2471</v>
      </c>
      <c r="C874" t="s">
        <v>2493</v>
      </c>
      <c r="D874" t="s">
        <v>2494</v>
      </c>
    </row>
    <row r="875" spans="1:4">
      <c r="A875" s="1062">
        <v>874</v>
      </c>
      <c r="B875" t="s">
        <v>2471</v>
      </c>
      <c r="C875" t="s">
        <v>2495</v>
      </c>
      <c r="D875" t="s">
        <v>2496</v>
      </c>
    </row>
    <row r="876" spans="1:4">
      <c r="A876" s="1062">
        <v>875</v>
      </c>
      <c r="B876" t="s">
        <v>2471</v>
      </c>
      <c r="C876" t="s">
        <v>2497</v>
      </c>
      <c r="D876" t="s">
        <v>2498</v>
      </c>
    </row>
    <row r="877" spans="1:4">
      <c r="A877" s="1062">
        <v>876</v>
      </c>
      <c r="B877" t="s">
        <v>2471</v>
      </c>
      <c r="C877" t="s">
        <v>2499</v>
      </c>
      <c r="D877" t="s">
        <v>2500</v>
      </c>
    </row>
    <row r="878" spans="1:4">
      <c r="A878" s="1062">
        <v>877</v>
      </c>
      <c r="B878" t="s">
        <v>2471</v>
      </c>
      <c r="C878" t="s">
        <v>2501</v>
      </c>
      <c r="D878" t="s">
        <v>2502</v>
      </c>
    </row>
    <row r="879" spans="1:4">
      <c r="A879" s="1062">
        <v>878</v>
      </c>
      <c r="B879" t="s">
        <v>2471</v>
      </c>
      <c r="C879" t="s">
        <v>2503</v>
      </c>
      <c r="D879" t="s">
        <v>2504</v>
      </c>
    </row>
    <row r="880" spans="1:4">
      <c r="A880" s="1062">
        <v>879</v>
      </c>
      <c r="B880" t="s">
        <v>2471</v>
      </c>
      <c r="C880" t="s">
        <v>1118</v>
      </c>
      <c r="D880" t="s">
        <v>2505</v>
      </c>
    </row>
    <row r="881" spans="1:4">
      <c r="A881" s="1062">
        <v>880</v>
      </c>
      <c r="B881" t="s">
        <v>2471</v>
      </c>
      <c r="C881" t="s">
        <v>2506</v>
      </c>
      <c r="D881" t="s">
        <v>2507</v>
      </c>
    </row>
    <row r="882" spans="1:4">
      <c r="A882" s="1062">
        <v>881</v>
      </c>
      <c r="B882" t="s">
        <v>2471</v>
      </c>
      <c r="C882" t="s">
        <v>2508</v>
      </c>
      <c r="D882" t="s">
        <v>2509</v>
      </c>
    </row>
    <row r="883" spans="1:4">
      <c r="A883" s="1062">
        <v>882</v>
      </c>
      <c r="B883" t="s">
        <v>2471</v>
      </c>
      <c r="C883" t="s">
        <v>2510</v>
      </c>
      <c r="D883" t="s">
        <v>2511</v>
      </c>
    </row>
    <row r="884" spans="1:4">
      <c r="A884" s="1062">
        <v>883</v>
      </c>
      <c r="B884" t="s">
        <v>2471</v>
      </c>
      <c r="C884" t="s">
        <v>2512</v>
      </c>
      <c r="D884" t="s">
        <v>2513</v>
      </c>
    </row>
    <row r="885" spans="1:4">
      <c r="A885" s="1062">
        <v>884</v>
      </c>
      <c r="B885" t="s">
        <v>2471</v>
      </c>
      <c r="C885" t="s">
        <v>2471</v>
      </c>
      <c r="D885" t="s">
        <v>2472</v>
      </c>
    </row>
    <row r="886" spans="1:4">
      <c r="A886" s="1062">
        <v>885</v>
      </c>
      <c r="B886" t="s">
        <v>2471</v>
      </c>
      <c r="C886" t="s">
        <v>2514</v>
      </c>
      <c r="D886" t="s">
        <v>2515</v>
      </c>
    </row>
    <row r="887" spans="1:4">
      <c r="A887" s="1062">
        <v>886</v>
      </c>
      <c r="B887" t="s">
        <v>2471</v>
      </c>
      <c r="C887" t="s">
        <v>2516</v>
      </c>
      <c r="D887" t="s">
        <v>2517</v>
      </c>
    </row>
    <row r="888" spans="1:4">
      <c r="A888" s="1062">
        <v>887</v>
      </c>
      <c r="B888" t="s">
        <v>2518</v>
      </c>
      <c r="C888" t="s">
        <v>2520</v>
      </c>
      <c r="D888" t="s">
        <v>2521</v>
      </c>
    </row>
    <row r="889" spans="1:4">
      <c r="A889" s="1062">
        <v>888</v>
      </c>
      <c r="B889" t="s">
        <v>2518</v>
      </c>
      <c r="C889" t="s">
        <v>2522</v>
      </c>
      <c r="D889" t="s">
        <v>2523</v>
      </c>
    </row>
    <row r="890" spans="1:4">
      <c r="A890" s="1062">
        <v>889</v>
      </c>
      <c r="B890" t="s">
        <v>2518</v>
      </c>
      <c r="C890" t="s">
        <v>2524</v>
      </c>
      <c r="D890" t="s">
        <v>2525</v>
      </c>
    </row>
    <row r="891" spans="1:4">
      <c r="A891" s="1062">
        <v>890</v>
      </c>
      <c r="B891" t="s">
        <v>2518</v>
      </c>
      <c r="C891" t="s">
        <v>2526</v>
      </c>
      <c r="D891" t="s">
        <v>2527</v>
      </c>
    </row>
    <row r="892" spans="1:4">
      <c r="A892" s="1062">
        <v>891</v>
      </c>
      <c r="B892" t="s">
        <v>2518</v>
      </c>
      <c r="C892" t="s">
        <v>2528</v>
      </c>
      <c r="D892" t="s">
        <v>2529</v>
      </c>
    </row>
    <row r="893" spans="1:4">
      <c r="A893" s="1062">
        <v>892</v>
      </c>
      <c r="B893" t="s">
        <v>2518</v>
      </c>
      <c r="C893" t="s">
        <v>2530</v>
      </c>
      <c r="D893" t="s">
        <v>2531</v>
      </c>
    </row>
    <row r="894" spans="1:4">
      <c r="A894" s="1062">
        <v>893</v>
      </c>
      <c r="B894" t="s">
        <v>2518</v>
      </c>
      <c r="C894" t="s">
        <v>2532</v>
      </c>
      <c r="D894" t="s">
        <v>2533</v>
      </c>
    </row>
    <row r="895" spans="1:4">
      <c r="A895" s="1062">
        <v>894</v>
      </c>
      <c r="B895" t="s">
        <v>2518</v>
      </c>
      <c r="C895" t="s">
        <v>2534</v>
      </c>
      <c r="D895" t="s">
        <v>2535</v>
      </c>
    </row>
    <row r="896" spans="1:4">
      <c r="A896" s="1062">
        <v>895</v>
      </c>
      <c r="B896" t="s">
        <v>2518</v>
      </c>
      <c r="C896" t="s">
        <v>2536</v>
      </c>
      <c r="D896" t="s">
        <v>2537</v>
      </c>
    </row>
    <row r="897" spans="1:4">
      <c r="A897" s="1062">
        <v>896</v>
      </c>
      <c r="B897" t="s">
        <v>2518</v>
      </c>
      <c r="C897" t="s">
        <v>2538</v>
      </c>
      <c r="D897" t="s">
        <v>2539</v>
      </c>
    </row>
    <row r="898" spans="1:4">
      <c r="A898" s="1062">
        <v>897</v>
      </c>
      <c r="B898" t="s">
        <v>2518</v>
      </c>
      <c r="C898" t="s">
        <v>2518</v>
      </c>
      <c r="D898" t="s">
        <v>2519</v>
      </c>
    </row>
    <row r="899" spans="1:4">
      <c r="A899" s="1062">
        <v>898</v>
      </c>
      <c r="B899" t="s">
        <v>2518</v>
      </c>
      <c r="C899" t="s">
        <v>2540</v>
      </c>
      <c r="D899" t="s">
        <v>2541</v>
      </c>
    </row>
    <row r="900" spans="1:4">
      <c r="A900" s="1062">
        <v>899</v>
      </c>
      <c r="B900" t="s">
        <v>2518</v>
      </c>
      <c r="C900" t="s">
        <v>2542</v>
      </c>
      <c r="D900" t="s">
        <v>2543</v>
      </c>
    </row>
    <row r="901" spans="1:4">
      <c r="A901" s="1062">
        <v>900</v>
      </c>
      <c r="B901" t="s">
        <v>2518</v>
      </c>
      <c r="C901" t="s">
        <v>2544</v>
      </c>
      <c r="D901" t="s">
        <v>2545</v>
      </c>
    </row>
    <row r="902" spans="1:4">
      <c r="A902" s="1062">
        <v>901</v>
      </c>
      <c r="B902" t="s">
        <v>2546</v>
      </c>
      <c r="C902" t="s">
        <v>2548</v>
      </c>
      <c r="D902" t="s">
        <v>2549</v>
      </c>
    </row>
    <row r="903" spans="1:4">
      <c r="A903" s="1062">
        <v>902</v>
      </c>
      <c r="B903" t="s">
        <v>2546</v>
      </c>
      <c r="C903" t="s">
        <v>2550</v>
      </c>
      <c r="D903" t="s">
        <v>2551</v>
      </c>
    </row>
    <row r="904" spans="1:4">
      <c r="A904" s="1062">
        <v>903</v>
      </c>
      <c r="B904" t="s">
        <v>2546</v>
      </c>
      <c r="C904" t="s">
        <v>2552</v>
      </c>
      <c r="D904" t="s">
        <v>2553</v>
      </c>
    </row>
    <row r="905" spans="1:4">
      <c r="A905" s="1062">
        <v>904</v>
      </c>
      <c r="B905" t="s">
        <v>2546</v>
      </c>
      <c r="C905" t="s">
        <v>2554</v>
      </c>
      <c r="D905" t="s">
        <v>2555</v>
      </c>
    </row>
    <row r="906" spans="1:4">
      <c r="A906" s="1062">
        <v>905</v>
      </c>
      <c r="B906" t="s">
        <v>2546</v>
      </c>
      <c r="C906" t="s">
        <v>2556</v>
      </c>
      <c r="D906" t="s">
        <v>2557</v>
      </c>
    </row>
    <row r="907" spans="1:4">
      <c r="A907" s="1062">
        <v>906</v>
      </c>
      <c r="B907" t="s">
        <v>2546</v>
      </c>
      <c r="C907" t="s">
        <v>2558</v>
      </c>
      <c r="D907" t="s">
        <v>2559</v>
      </c>
    </row>
    <row r="908" spans="1:4">
      <c r="A908" s="1062">
        <v>907</v>
      </c>
      <c r="B908" t="s">
        <v>2546</v>
      </c>
      <c r="C908" t="s">
        <v>2560</v>
      </c>
      <c r="D908" t="s">
        <v>2561</v>
      </c>
    </row>
    <row r="909" spans="1:4">
      <c r="A909" s="1062">
        <v>908</v>
      </c>
      <c r="B909" t="s">
        <v>2546</v>
      </c>
      <c r="C909" t="s">
        <v>2562</v>
      </c>
      <c r="D909" t="s">
        <v>2563</v>
      </c>
    </row>
    <row r="910" spans="1:4">
      <c r="A910" s="1062">
        <v>909</v>
      </c>
      <c r="B910" t="s">
        <v>2546</v>
      </c>
      <c r="C910" t="s">
        <v>2564</v>
      </c>
      <c r="D910" t="s">
        <v>2565</v>
      </c>
    </row>
    <row r="911" spans="1:4">
      <c r="A911" s="1062">
        <v>910</v>
      </c>
      <c r="B911" t="s">
        <v>2546</v>
      </c>
      <c r="C911" t="s">
        <v>1536</v>
      </c>
      <c r="D911" t="s">
        <v>2566</v>
      </c>
    </row>
    <row r="912" spans="1:4">
      <c r="A912" s="1062">
        <v>911</v>
      </c>
      <c r="B912" t="s">
        <v>2546</v>
      </c>
      <c r="C912" t="s">
        <v>2567</v>
      </c>
      <c r="D912" t="s">
        <v>2568</v>
      </c>
    </row>
    <row r="913" spans="1:4">
      <c r="A913" s="1062">
        <v>912</v>
      </c>
      <c r="B913" t="s">
        <v>2546</v>
      </c>
      <c r="C913" t="s">
        <v>2569</v>
      </c>
      <c r="D913" t="s">
        <v>2570</v>
      </c>
    </row>
    <row r="914" spans="1:4">
      <c r="A914" s="1062">
        <v>913</v>
      </c>
      <c r="B914" t="s">
        <v>2546</v>
      </c>
      <c r="C914" t="s">
        <v>2571</v>
      </c>
      <c r="D914" t="s">
        <v>2572</v>
      </c>
    </row>
    <row r="915" spans="1:4">
      <c r="A915" s="1062">
        <v>914</v>
      </c>
      <c r="B915" t="s">
        <v>2546</v>
      </c>
      <c r="C915" t="s">
        <v>2573</v>
      </c>
      <c r="D915" t="s">
        <v>2574</v>
      </c>
    </row>
    <row r="916" spans="1:4">
      <c r="A916" s="1062">
        <v>915</v>
      </c>
      <c r="B916" t="s">
        <v>2546</v>
      </c>
      <c r="C916" t="s">
        <v>2575</v>
      </c>
      <c r="D916" t="s">
        <v>2576</v>
      </c>
    </row>
    <row r="917" spans="1:4">
      <c r="A917" s="1062">
        <v>916</v>
      </c>
      <c r="B917" t="s">
        <v>2546</v>
      </c>
      <c r="C917" t="s">
        <v>2577</v>
      </c>
      <c r="D917" t="s">
        <v>2578</v>
      </c>
    </row>
    <row r="918" spans="1:4">
      <c r="A918" s="1062">
        <v>917</v>
      </c>
      <c r="B918" t="s">
        <v>2546</v>
      </c>
      <c r="C918" t="s">
        <v>2546</v>
      </c>
      <c r="D918" t="s">
        <v>2547</v>
      </c>
    </row>
    <row r="919" spans="1:4">
      <c r="A919" s="1062">
        <v>918</v>
      </c>
      <c r="B919" t="s">
        <v>2546</v>
      </c>
      <c r="C919" t="s">
        <v>1176</v>
      </c>
      <c r="D919" t="s">
        <v>2579</v>
      </c>
    </row>
    <row r="920" spans="1:4">
      <c r="A920" s="1062">
        <v>919</v>
      </c>
      <c r="B920" t="s">
        <v>2546</v>
      </c>
      <c r="C920" t="s">
        <v>2580</v>
      </c>
      <c r="D920" t="s">
        <v>2581</v>
      </c>
    </row>
    <row r="921" spans="1:4">
      <c r="A921" s="1062">
        <v>920</v>
      </c>
      <c r="B921" t="s">
        <v>2582</v>
      </c>
      <c r="C921" t="s">
        <v>2584</v>
      </c>
      <c r="D921" t="s">
        <v>2585</v>
      </c>
    </row>
    <row r="922" spans="1:4">
      <c r="A922" s="1062">
        <v>921</v>
      </c>
      <c r="B922" t="s">
        <v>2582</v>
      </c>
      <c r="C922" t="s">
        <v>2586</v>
      </c>
      <c r="D922" t="s">
        <v>2587</v>
      </c>
    </row>
    <row r="923" spans="1:4">
      <c r="A923" s="1062">
        <v>922</v>
      </c>
      <c r="B923" t="s">
        <v>2582</v>
      </c>
      <c r="C923" t="s">
        <v>2588</v>
      </c>
      <c r="D923" t="s">
        <v>2589</v>
      </c>
    </row>
    <row r="924" spans="1:4">
      <c r="A924" s="1062">
        <v>923</v>
      </c>
      <c r="B924" t="s">
        <v>2582</v>
      </c>
      <c r="C924" t="s">
        <v>2590</v>
      </c>
      <c r="D924" t="s">
        <v>2591</v>
      </c>
    </row>
    <row r="925" spans="1:4">
      <c r="A925" s="1062">
        <v>924</v>
      </c>
      <c r="B925" t="s">
        <v>2582</v>
      </c>
      <c r="C925" t="s">
        <v>2592</v>
      </c>
      <c r="D925" t="s">
        <v>2593</v>
      </c>
    </row>
    <row r="926" spans="1:4">
      <c r="A926" s="1062">
        <v>925</v>
      </c>
      <c r="B926" t="s">
        <v>2582</v>
      </c>
      <c r="C926" t="s">
        <v>2594</v>
      </c>
      <c r="D926" t="s">
        <v>2595</v>
      </c>
    </row>
    <row r="927" spans="1:4">
      <c r="A927" s="1062">
        <v>926</v>
      </c>
      <c r="B927" t="s">
        <v>2582</v>
      </c>
      <c r="C927" t="s">
        <v>2596</v>
      </c>
      <c r="D927" t="s">
        <v>2597</v>
      </c>
    </row>
    <row r="928" spans="1:4">
      <c r="A928" s="1062">
        <v>927</v>
      </c>
      <c r="B928" t="s">
        <v>2582</v>
      </c>
      <c r="C928" t="s">
        <v>2598</v>
      </c>
      <c r="D928" t="s">
        <v>2599</v>
      </c>
    </row>
    <row r="929" spans="1:4">
      <c r="A929" s="1062">
        <v>928</v>
      </c>
      <c r="B929" t="s">
        <v>2582</v>
      </c>
      <c r="C929" t="s">
        <v>2600</v>
      </c>
      <c r="D929" t="s">
        <v>2601</v>
      </c>
    </row>
    <row r="930" spans="1:4">
      <c r="A930" s="1062">
        <v>929</v>
      </c>
      <c r="B930" t="s">
        <v>2582</v>
      </c>
      <c r="C930" t="s">
        <v>2602</v>
      </c>
      <c r="D930" t="s">
        <v>2603</v>
      </c>
    </row>
    <row r="931" spans="1:4">
      <c r="A931" s="1062">
        <v>930</v>
      </c>
      <c r="B931" t="s">
        <v>2582</v>
      </c>
      <c r="C931" t="s">
        <v>2604</v>
      </c>
      <c r="D931" t="s">
        <v>2605</v>
      </c>
    </row>
    <row r="932" spans="1:4">
      <c r="A932" s="1062">
        <v>931</v>
      </c>
      <c r="B932" t="s">
        <v>2582</v>
      </c>
      <c r="C932" t="s">
        <v>2606</v>
      </c>
      <c r="D932" t="s">
        <v>2607</v>
      </c>
    </row>
    <row r="933" spans="1:4">
      <c r="A933" s="1062">
        <v>932</v>
      </c>
      <c r="B933" t="s">
        <v>2582</v>
      </c>
      <c r="C933" t="s">
        <v>2608</v>
      </c>
      <c r="D933" t="s">
        <v>2609</v>
      </c>
    </row>
    <row r="934" spans="1:4">
      <c r="A934" s="1062">
        <v>933</v>
      </c>
      <c r="B934" t="s">
        <v>2582</v>
      </c>
      <c r="C934" t="s">
        <v>2610</v>
      </c>
      <c r="D934" t="s">
        <v>2611</v>
      </c>
    </row>
    <row r="935" spans="1:4">
      <c r="A935" s="1062">
        <v>934</v>
      </c>
      <c r="B935" t="s">
        <v>2582</v>
      </c>
      <c r="C935" t="s">
        <v>2612</v>
      </c>
      <c r="D935" t="s">
        <v>2613</v>
      </c>
    </row>
    <row r="936" spans="1:4">
      <c r="A936" s="1062">
        <v>935</v>
      </c>
      <c r="B936" t="s">
        <v>2582</v>
      </c>
      <c r="C936" t="s">
        <v>2614</v>
      </c>
      <c r="D936" t="s">
        <v>2615</v>
      </c>
    </row>
    <row r="937" spans="1:4">
      <c r="A937" s="1062">
        <v>936</v>
      </c>
      <c r="B937" t="s">
        <v>2582</v>
      </c>
      <c r="C937" t="s">
        <v>2616</v>
      </c>
      <c r="D937" t="s">
        <v>2617</v>
      </c>
    </row>
    <row r="938" spans="1:4">
      <c r="A938" s="1062">
        <v>937</v>
      </c>
      <c r="B938" t="s">
        <v>2582</v>
      </c>
      <c r="C938" t="s">
        <v>2618</v>
      </c>
      <c r="D938" t="s">
        <v>2619</v>
      </c>
    </row>
    <row r="939" spans="1:4">
      <c r="A939" s="1062">
        <v>938</v>
      </c>
      <c r="B939" t="s">
        <v>2582</v>
      </c>
      <c r="C939" t="s">
        <v>2620</v>
      </c>
      <c r="D939" t="s">
        <v>2621</v>
      </c>
    </row>
    <row r="940" spans="1:4">
      <c r="A940" s="1062">
        <v>939</v>
      </c>
      <c r="B940" t="s">
        <v>2582</v>
      </c>
      <c r="C940" t="s">
        <v>2622</v>
      </c>
      <c r="D940" t="s">
        <v>2623</v>
      </c>
    </row>
    <row r="941" spans="1:4">
      <c r="A941" s="1062">
        <v>940</v>
      </c>
      <c r="B941" t="s">
        <v>2582</v>
      </c>
      <c r="C941" t="s">
        <v>2624</v>
      </c>
      <c r="D941" t="s">
        <v>2625</v>
      </c>
    </row>
    <row r="942" spans="1:4">
      <c r="A942" s="1062">
        <v>941</v>
      </c>
      <c r="B942" t="s">
        <v>2582</v>
      </c>
      <c r="C942" t="s">
        <v>2582</v>
      </c>
      <c r="D942" t="s">
        <v>2583</v>
      </c>
    </row>
    <row r="943" spans="1:4">
      <c r="A943" s="1062">
        <v>942</v>
      </c>
      <c r="B943" t="s">
        <v>2582</v>
      </c>
      <c r="C943" t="s">
        <v>2626</v>
      </c>
      <c r="D943" t="s">
        <v>2627</v>
      </c>
    </row>
    <row r="944" spans="1:4">
      <c r="A944" s="1062">
        <v>943</v>
      </c>
      <c r="B944" t="s">
        <v>2582</v>
      </c>
      <c r="C944" t="s">
        <v>2628</v>
      </c>
      <c r="D944" t="s">
        <v>2629</v>
      </c>
    </row>
    <row r="945" spans="1:4">
      <c r="A945" s="1062">
        <v>944</v>
      </c>
      <c r="B945" t="s">
        <v>2582</v>
      </c>
      <c r="C945" t="s">
        <v>2630</v>
      </c>
      <c r="D945" t="s">
        <v>2631</v>
      </c>
    </row>
    <row r="946" spans="1:4">
      <c r="A946" s="1062">
        <v>945</v>
      </c>
      <c r="B946" t="s">
        <v>2632</v>
      </c>
      <c r="C946" t="s">
        <v>2634</v>
      </c>
      <c r="D946" t="s">
        <v>2635</v>
      </c>
    </row>
    <row r="947" spans="1:4">
      <c r="A947" s="1062">
        <v>946</v>
      </c>
      <c r="B947" t="s">
        <v>2632</v>
      </c>
      <c r="C947" t="s">
        <v>1316</v>
      </c>
      <c r="D947" t="s">
        <v>2636</v>
      </c>
    </row>
    <row r="948" spans="1:4">
      <c r="A948" s="1062">
        <v>947</v>
      </c>
      <c r="B948" t="s">
        <v>2632</v>
      </c>
      <c r="C948" t="s">
        <v>2637</v>
      </c>
      <c r="D948" t="s">
        <v>2638</v>
      </c>
    </row>
    <row r="949" spans="1:4">
      <c r="A949" s="1062">
        <v>948</v>
      </c>
      <c r="B949" t="s">
        <v>2632</v>
      </c>
      <c r="C949" t="s">
        <v>2639</v>
      </c>
      <c r="D949" t="s">
        <v>2640</v>
      </c>
    </row>
    <row r="950" spans="1:4">
      <c r="A950" s="1062">
        <v>949</v>
      </c>
      <c r="B950" t="s">
        <v>2632</v>
      </c>
      <c r="C950" t="s">
        <v>2641</v>
      </c>
      <c r="D950" t="s">
        <v>2642</v>
      </c>
    </row>
    <row r="951" spans="1:4">
      <c r="A951" s="1062">
        <v>950</v>
      </c>
      <c r="B951" t="s">
        <v>2632</v>
      </c>
      <c r="C951" t="s">
        <v>2643</v>
      </c>
      <c r="D951" t="s">
        <v>2644</v>
      </c>
    </row>
    <row r="952" spans="1:4">
      <c r="A952" s="1062">
        <v>951</v>
      </c>
      <c r="B952" t="s">
        <v>2632</v>
      </c>
      <c r="C952" t="s">
        <v>2645</v>
      </c>
      <c r="D952" t="s">
        <v>2646</v>
      </c>
    </row>
    <row r="953" spans="1:4">
      <c r="A953" s="1062">
        <v>952</v>
      </c>
      <c r="B953" t="s">
        <v>2632</v>
      </c>
      <c r="C953" t="s">
        <v>2647</v>
      </c>
      <c r="D953" t="s">
        <v>2648</v>
      </c>
    </row>
    <row r="954" spans="1:4">
      <c r="A954" s="1062">
        <v>953</v>
      </c>
      <c r="B954" t="s">
        <v>2632</v>
      </c>
      <c r="C954" t="s">
        <v>2649</v>
      </c>
      <c r="D954" t="s">
        <v>2650</v>
      </c>
    </row>
    <row r="955" spans="1:4">
      <c r="A955" s="1062">
        <v>954</v>
      </c>
      <c r="B955" t="s">
        <v>2632</v>
      </c>
      <c r="C955" t="s">
        <v>2632</v>
      </c>
      <c r="D955" t="s">
        <v>2633</v>
      </c>
    </row>
    <row r="956" spans="1:4">
      <c r="A956" s="1062">
        <v>955</v>
      </c>
      <c r="B956" t="s">
        <v>2632</v>
      </c>
      <c r="C956" t="s">
        <v>2651</v>
      </c>
      <c r="D956" t="s">
        <v>2652</v>
      </c>
    </row>
    <row r="957" spans="1:4">
      <c r="A957" s="1062">
        <v>956</v>
      </c>
      <c r="B957" t="s">
        <v>2632</v>
      </c>
      <c r="C957" t="s">
        <v>2653</v>
      </c>
      <c r="D957" t="s">
        <v>2654</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604</v>
      </c>
    </row>
    <row r="5" spans="2:4">
      <c r="B5" s="53" t="s">
        <v>223</v>
      </c>
    </row>
    <row r="6" spans="2:4" ht="22.5">
      <c r="B6" s="53" t="s">
        <v>267</v>
      </c>
    </row>
    <row r="7" spans="2:4" ht="22.5">
      <c r="B7" s="53" t="s">
        <v>268</v>
      </c>
    </row>
    <row r="8" spans="2:4" ht="22.5">
      <c r="B8" s="53" t="s">
        <v>269</v>
      </c>
    </row>
    <row r="9" spans="2:4" ht="22.5">
      <c r="B9" s="53" t="s">
        <v>504</v>
      </c>
    </row>
    <row r="10" spans="2:4" ht="56.25">
      <c r="B10" s="53" t="s">
        <v>767</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1" t="s">
        <v>390</v>
      </c>
    </row>
    <row r="30" spans="1:2" ht="22.5">
      <c r="B30" s="223" t="s">
        <v>603</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N21" sqref="N21:N23"/>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5" customWidth="1"/>
    <col min="21" max="21" width="5.7109375" style="535" customWidth="1"/>
    <col min="22" max="22" width="34.42578125" style="535"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54" t="s">
        <v>712</v>
      </c>
      <c r="E5" s="1155"/>
      <c r="F5" s="1155"/>
      <c r="G5" s="1155"/>
      <c r="H5" s="1155"/>
      <c r="I5" s="1155"/>
      <c r="J5" s="1156"/>
      <c r="K5" s="437"/>
      <c r="L5" s="176"/>
      <c r="M5" s="176"/>
      <c r="N5" s="176"/>
      <c r="O5" s="176"/>
      <c r="P5" s="176"/>
      <c r="Q5" s="176"/>
      <c r="R5" s="176"/>
      <c r="S5" s="569"/>
      <c r="T5" s="569"/>
      <c r="U5" s="569"/>
      <c r="V5" s="569"/>
      <c r="W5" s="176"/>
    </row>
    <row r="6" spans="1:24" s="470" customFormat="1" ht="3" customHeight="1">
      <c r="A6" s="312"/>
      <c r="B6" s="312"/>
      <c r="D6" s="1180"/>
      <c r="E6" s="1181"/>
      <c r="F6" s="1181"/>
      <c r="G6" s="1181"/>
      <c r="H6" s="1181"/>
      <c r="I6" s="1181"/>
      <c r="J6" s="1182"/>
      <c r="S6" s="647"/>
      <c r="T6" s="647"/>
      <c r="U6" s="647"/>
      <c r="V6" s="647"/>
    </row>
    <row r="7" spans="1:24" s="470" customFormat="1" ht="5.25" hidden="1" customHeight="1">
      <c r="A7" s="312"/>
      <c r="B7" s="312"/>
      <c r="E7" s="1183"/>
      <c r="F7" s="1183"/>
      <c r="G7" s="1170"/>
      <c r="H7" s="1170"/>
      <c r="I7" s="1170"/>
      <c r="J7" s="1170"/>
      <c r="S7" s="647"/>
      <c r="T7" s="647"/>
      <c r="U7" s="647"/>
      <c r="V7" s="647"/>
    </row>
    <row r="8" spans="1:24" s="470" customFormat="1" ht="5.25" hidden="1" customHeight="1">
      <c r="A8" s="312"/>
      <c r="B8" s="312"/>
      <c r="E8" s="1183"/>
      <c r="F8" s="1183"/>
      <c r="G8" s="1170"/>
      <c r="H8" s="1170"/>
      <c r="I8" s="1170"/>
      <c r="J8" s="1170"/>
      <c r="S8" s="647"/>
      <c r="T8" s="647"/>
      <c r="U8" s="647"/>
      <c r="V8" s="647"/>
    </row>
    <row r="9" spans="1:24" s="470" customFormat="1" ht="5.25" hidden="1" customHeight="1">
      <c r="A9" s="312"/>
      <c r="B9" s="312"/>
      <c r="E9" s="1183"/>
      <c r="F9" s="1183"/>
      <c r="G9" s="1170"/>
      <c r="H9" s="1170"/>
      <c r="I9" s="1170"/>
      <c r="J9" s="1170"/>
      <c r="S9" s="647"/>
      <c r="T9" s="647"/>
      <c r="U9" s="647"/>
      <c r="V9" s="647"/>
    </row>
    <row r="10" spans="1:24" s="647" customFormat="1" ht="5.25" hidden="1">
      <c r="A10" s="312"/>
      <c r="B10" s="312"/>
      <c r="E10" s="1184"/>
      <c r="F10" s="1184"/>
      <c r="G10" s="842"/>
      <c r="H10" s="466"/>
      <c r="I10" s="795"/>
      <c r="J10" s="795"/>
    </row>
    <row r="11" spans="1:24" s="159" customFormat="1" ht="18.75" hidden="1" customHeight="1">
      <c r="A11" s="312"/>
      <c r="B11" s="312"/>
      <c r="D11" s="152"/>
      <c r="E11" s="1185" t="s">
        <v>719</v>
      </c>
      <c r="F11" s="1185"/>
      <c r="G11" s="1121" t="s">
        <v>85</v>
      </c>
      <c r="H11" s="468"/>
      <c r="I11" s="166"/>
      <c r="J11" s="152"/>
      <c r="K11" s="153"/>
      <c r="L11" s="152"/>
      <c r="M11" s="152"/>
      <c r="N11" s="153"/>
      <c r="O11" s="153"/>
      <c r="P11" s="152"/>
      <c r="Q11" s="152"/>
      <c r="R11" s="153"/>
      <c r="S11" s="555"/>
      <c r="T11" s="554"/>
      <c r="U11" s="554"/>
      <c r="V11" s="555"/>
    </row>
    <row r="12" spans="1:24" s="470" customFormat="1" ht="18.75" hidden="1">
      <c r="A12" s="312"/>
      <c r="B12" s="312"/>
      <c r="E12" s="1185" t="s">
        <v>720</v>
      </c>
      <c r="F12" s="1185"/>
      <c r="G12" s="1121" t="s">
        <v>85</v>
      </c>
      <c r="H12" s="468"/>
      <c r="I12" s="466"/>
      <c r="J12" s="469"/>
      <c r="K12" s="465"/>
      <c r="L12" s="465"/>
      <c r="M12" s="465"/>
      <c r="N12" s="464"/>
      <c r="O12" s="465"/>
      <c r="P12" s="465"/>
      <c r="Q12" s="465"/>
      <c r="R12" s="464"/>
      <c r="S12" s="646"/>
      <c r="T12" s="646"/>
      <c r="U12" s="646"/>
      <c r="V12" s="645"/>
    </row>
    <row r="13" spans="1:24" s="470" customFormat="1" ht="5.25" hidden="1" customHeight="1">
      <c r="A13" s="312"/>
      <c r="B13" s="312"/>
      <c r="E13" s="1179"/>
      <c r="F13" s="1179"/>
      <c r="G13" s="467"/>
      <c r="H13" s="466"/>
      <c r="I13" s="465"/>
      <c r="J13" s="465"/>
      <c r="K13" s="465"/>
      <c r="L13" s="465"/>
      <c r="M13" s="465"/>
      <c r="N13" s="464"/>
      <c r="O13" s="465"/>
      <c r="P13" s="465"/>
      <c r="Q13" s="465"/>
      <c r="R13" s="464"/>
      <c r="S13" s="646"/>
      <c r="T13" s="646"/>
      <c r="U13" s="646"/>
      <c r="V13" s="645"/>
    </row>
    <row r="14" spans="1:24" s="470" customFormat="1" ht="5.25" hidden="1" customHeight="1">
      <c r="A14" s="312"/>
      <c r="B14" s="312"/>
      <c r="S14" s="647"/>
      <c r="T14" s="647"/>
      <c r="U14" s="647"/>
      <c r="V14" s="647"/>
    </row>
    <row r="15" spans="1:24" s="463" customFormat="1" ht="5.25" hidden="1" customHeight="1">
      <c r="A15" s="472"/>
      <c r="B15" s="472"/>
      <c r="S15" s="644"/>
      <c r="T15" s="644"/>
      <c r="U15" s="644"/>
      <c r="V15" s="644"/>
    </row>
    <row r="16" spans="1:24" s="120" customFormat="1" ht="3" customHeight="1">
      <c r="A16" s="211"/>
      <c r="B16" s="211"/>
      <c r="D16" s="313"/>
      <c r="E16" s="313"/>
      <c r="F16" s="313"/>
      <c r="G16" s="313"/>
      <c r="H16" s="313"/>
      <c r="I16" s="313"/>
      <c r="J16" s="313"/>
      <c r="K16" s="313"/>
      <c r="L16" s="313"/>
      <c r="M16" s="313"/>
      <c r="N16" s="313"/>
      <c r="O16" s="313"/>
      <c r="P16" s="313"/>
      <c r="Q16" s="313"/>
      <c r="R16" s="313"/>
      <c r="S16" s="313"/>
      <c r="T16" s="313"/>
      <c r="U16" s="313"/>
      <c r="V16" s="313"/>
      <c r="W16" s="313"/>
      <c r="X16" s="154"/>
    </row>
    <row r="17" spans="1:24" ht="27" customHeight="1">
      <c r="D17" s="1171" t="s">
        <v>92</v>
      </c>
      <c r="E17" s="1171" t="s">
        <v>297</v>
      </c>
      <c r="F17" s="1171" t="s">
        <v>80</v>
      </c>
      <c r="G17" s="1171" t="s">
        <v>439</v>
      </c>
      <c r="H17" s="1171" t="s">
        <v>92</v>
      </c>
      <c r="I17" s="1171"/>
      <c r="J17" s="1171" t="s">
        <v>20</v>
      </c>
      <c r="K17" s="1173" t="s">
        <v>479</v>
      </c>
      <c r="L17" s="1173"/>
      <c r="M17" s="1173"/>
      <c r="N17" s="1173"/>
      <c r="O17" s="1173" t="s">
        <v>710</v>
      </c>
      <c r="P17" s="1173"/>
      <c r="Q17" s="1173"/>
      <c r="R17" s="1173"/>
      <c r="S17" s="1173" t="s">
        <v>711</v>
      </c>
      <c r="T17" s="1173"/>
      <c r="U17" s="1173"/>
      <c r="V17" s="1173"/>
      <c r="W17" s="1171" t="s">
        <v>244</v>
      </c>
    </row>
    <row r="18" spans="1:24" ht="30.75" customHeight="1">
      <c r="D18" s="1171"/>
      <c r="E18" s="1171"/>
      <c r="F18" s="1171"/>
      <c r="G18" s="1171"/>
      <c r="H18" s="1171"/>
      <c r="I18" s="1171"/>
      <c r="J18" s="1171"/>
      <c r="K18" s="115" t="s">
        <v>300</v>
      </c>
      <c r="L18" s="1171" t="s">
        <v>92</v>
      </c>
      <c r="M18" s="1171"/>
      <c r="N18" s="115" t="s">
        <v>230</v>
      </c>
      <c r="O18" s="115" t="s">
        <v>300</v>
      </c>
      <c r="P18" s="1171" t="s">
        <v>92</v>
      </c>
      <c r="Q18" s="1171"/>
      <c r="R18" s="115" t="s">
        <v>230</v>
      </c>
      <c r="S18" s="542" t="s">
        <v>300</v>
      </c>
      <c r="T18" s="1171" t="s">
        <v>92</v>
      </c>
      <c r="U18" s="1171"/>
      <c r="V18" s="542" t="s">
        <v>400</v>
      </c>
      <c r="W18" s="1171"/>
    </row>
    <row r="19" spans="1:24" s="406" customFormat="1" ht="12" customHeight="1">
      <c r="A19" s="405"/>
      <c r="B19" s="405"/>
      <c r="D19" s="42" t="s">
        <v>93</v>
      </c>
      <c r="E19" s="42" t="s">
        <v>49</v>
      </c>
      <c r="F19" s="42" t="s">
        <v>50</v>
      </c>
      <c r="G19" s="42" t="s">
        <v>51</v>
      </c>
      <c r="H19" s="1172" t="s">
        <v>68</v>
      </c>
      <c r="I19" s="1172"/>
      <c r="J19" s="42" t="s">
        <v>69</v>
      </c>
      <c r="K19" s="42" t="s">
        <v>183</v>
      </c>
      <c r="L19" s="1172" t="s">
        <v>184</v>
      </c>
      <c r="M19" s="1172"/>
      <c r="N19" s="42" t="s">
        <v>208</v>
      </c>
      <c r="O19" s="42" t="s">
        <v>209</v>
      </c>
      <c r="P19" s="1172" t="s">
        <v>210</v>
      </c>
      <c r="Q19" s="1172"/>
      <c r="R19" s="42" t="s">
        <v>211</v>
      </c>
      <c r="S19" s="527" t="s">
        <v>210</v>
      </c>
      <c r="T19" s="1172" t="s">
        <v>211</v>
      </c>
      <c r="U19" s="1172"/>
      <c r="V19" s="527" t="s">
        <v>212</v>
      </c>
      <c r="W19" s="42" t="s">
        <v>213</v>
      </c>
    </row>
    <row r="20" spans="1:24" ht="14.25" hidden="1" customHeight="1">
      <c r="C20" s="310"/>
      <c r="D20" s="350">
        <v>0</v>
      </c>
      <c r="E20" s="401"/>
      <c r="F20" s="401"/>
      <c r="G20" s="121"/>
      <c r="H20" s="402"/>
      <c r="I20" s="402"/>
      <c r="J20" s="221"/>
      <c r="K20" s="121"/>
      <c r="L20" s="221"/>
      <c r="M20" s="221"/>
      <c r="N20" s="403"/>
      <c r="O20" s="121"/>
      <c r="P20" s="221"/>
      <c r="Q20" s="221"/>
      <c r="R20" s="404"/>
      <c r="S20" s="544"/>
      <c r="T20" s="594"/>
      <c r="U20" s="594"/>
      <c r="V20" s="631"/>
      <c r="W20" s="121"/>
      <c r="X20" s="175"/>
    </row>
    <row r="21" spans="1:24" s="1103" customFormat="1" ht="17.100000000000001" customHeight="1">
      <c r="A21" s="750">
        <v>10</v>
      </c>
      <c r="C21" s="310"/>
      <c r="D21" s="1174">
        <v>1</v>
      </c>
      <c r="E21" s="1186" t="s">
        <v>619</v>
      </c>
      <c r="F21" s="1188" t="s">
        <v>2657</v>
      </c>
      <c r="G21" s="1191" t="s">
        <v>85</v>
      </c>
      <c r="H21" s="1174"/>
      <c r="I21" s="1174">
        <v>1</v>
      </c>
      <c r="J21" s="1176" t="s">
        <v>3400</v>
      </c>
      <c r="K21" s="1195" t="s">
        <v>85</v>
      </c>
      <c r="L21" s="1193"/>
      <c r="M21" s="1193" t="s">
        <v>93</v>
      </c>
      <c r="N21" s="1196"/>
      <c r="O21" s="1195" t="s">
        <v>85</v>
      </c>
      <c r="P21" s="1193"/>
      <c r="Q21" s="1193" t="s">
        <v>93</v>
      </c>
      <c r="R21" s="1194"/>
      <c r="S21" s="1195" t="s">
        <v>85</v>
      </c>
      <c r="T21" s="1089"/>
      <c r="U21" s="1089" t="s">
        <v>93</v>
      </c>
      <c r="V21" s="1122"/>
      <c r="W21" s="308"/>
    </row>
    <row r="22" spans="1:24" s="1103" customFormat="1" ht="17.100000000000001" customHeight="1">
      <c r="A22" s="750"/>
      <c r="C22" s="749"/>
      <c r="D22" s="1174"/>
      <c r="E22" s="1186"/>
      <c r="F22" s="1189"/>
      <c r="G22" s="1191"/>
      <c r="H22" s="1174"/>
      <c r="I22" s="1174"/>
      <c r="J22" s="1177"/>
      <c r="K22" s="1195"/>
      <c r="L22" s="1193"/>
      <c r="M22" s="1193"/>
      <c r="N22" s="1196"/>
      <c r="O22" s="1195"/>
      <c r="P22" s="1193"/>
      <c r="Q22" s="1193"/>
      <c r="R22" s="1194"/>
      <c r="S22" s="1195"/>
      <c r="T22" s="1091"/>
      <c r="U22" s="746"/>
      <c r="V22" s="747"/>
      <c r="W22" s="748"/>
    </row>
    <row r="23" spans="1:24" s="1103" customFormat="1" ht="17.100000000000001" customHeight="1">
      <c r="A23" s="750"/>
      <c r="C23" s="749"/>
      <c r="D23" s="1175"/>
      <c r="E23" s="1187"/>
      <c r="F23" s="1189"/>
      <c r="G23" s="1192"/>
      <c r="H23" s="1175"/>
      <c r="I23" s="1175"/>
      <c r="J23" s="1177"/>
      <c r="K23" s="1192"/>
      <c r="L23" s="1175"/>
      <c r="M23" s="1175"/>
      <c r="N23" s="1194"/>
      <c r="O23" s="1192"/>
      <c r="P23" s="1113"/>
      <c r="Q23" s="746"/>
      <c r="R23" s="747"/>
      <c r="S23" s="743"/>
      <c r="T23" s="743"/>
      <c r="U23" s="743"/>
      <c r="V23" s="743"/>
      <c r="W23" s="748"/>
    </row>
    <row r="24" spans="1:24" s="1103" customFormat="1" ht="15" customHeight="1">
      <c r="A24" s="750"/>
      <c r="C24" s="749"/>
      <c r="D24" s="1175"/>
      <c r="E24" s="1187"/>
      <c r="F24" s="1189"/>
      <c r="G24" s="1192"/>
      <c r="H24" s="1175"/>
      <c r="I24" s="1175"/>
      <c r="J24" s="1178"/>
      <c r="K24" s="1192"/>
      <c r="L24" s="746"/>
      <c r="M24" s="747"/>
      <c r="N24" s="747"/>
      <c r="O24" s="747"/>
      <c r="P24" s="747"/>
      <c r="Q24" s="747"/>
      <c r="R24" s="747"/>
      <c r="S24" s="743"/>
      <c r="T24" s="743"/>
      <c r="U24" s="743"/>
      <c r="V24" s="743"/>
      <c r="W24" s="748"/>
    </row>
    <row r="25" spans="1:24" s="1103" customFormat="1" ht="15" customHeight="1">
      <c r="A25" s="750"/>
      <c r="C25" s="749"/>
      <c r="D25" s="1175"/>
      <c r="E25" s="1187"/>
      <c r="F25" s="1190"/>
      <c r="G25" s="1192"/>
      <c r="H25" s="746"/>
      <c r="I25" s="747"/>
      <c r="J25" s="747"/>
      <c r="K25" s="747"/>
      <c r="L25" s="747"/>
      <c r="M25" s="747"/>
      <c r="N25" s="747"/>
      <c r="O25" s="747"/>
      <c r="P25" s="747"/>
      <c r="Q25" s="747"/>
      <c r="R25" s="747"/>
      <c r="S25" s="743"/>
      <c r="T25" s="743"/>
      <c r="U25" s="743"/>
      <c r="V25" s="743"/>
      <c r="W25" s="748"/>
    </row>
    <row r="26" spans="1:24" ht="17.100000000000001" customHeight="1">
      <c r="D26" s="117"/>
      <c r="E26" s="118"/>
      <c r="F26" s="118"/>
      <c r="G26" s="118"/>
      <c r="H26" s="118"/>
      <c r="I26" s="118"/>
      <c r="J26" s="118"/>
      <c r="K26" s="118"/>
      <c r="L26" s="118"/>
      <c r="M26" s="118"/>
      <c r="N26" s="118"/>
      <c r="O26" s="118"/>
      <c r="P26" s="118"/>
      <c r="Q26" s="118"/>
      <c r="R26" s="118"/>
      <c r="S26" s="543"/>
      <c r="T26" s="543"/>
      <c r="U26" s="543"/>
      <c r="V26" s="543"/>
      <c r="W26" s="119"/>
    </row>
    <row r="27" spans="1:24" ht="3" customHeight="1"/>
    <row r="28" spans="1:24" ht="11.25" hidden="1" customHeight="1"/>
    <row r="29" spans="1:24" ht="0.95" customHeight="1"/>
    <row r="30" spans="1:24" ht="23.25" customHeight="1"/>
    <row r="31" spans="1:24" ht="3" customHeight="1"/>
    <row r="32" spans="1:24" ht="17.100000000000001" customHeight="1">
      <c r="E32" s="1167" t="s">
        <v>736</v>
      </c>
      <c r="F32" s="1167"/>
      <c r="G32" s="1167"/>
      <c r="H32" s="1167"/>
      <c r="I32" s="1167"/>
      <c r="J32" s="1167"/>
      <c r="K32" s="1167"/>
      <c r="L32" s="1167"/>
      <c r="M32" s="1167"/>
      <c r="N32" s="1167"/>
      <c r="O32" s="1167"/>
      <c r="P32" s="1167"/>
      <c r="Q32" s="1167"/>
      <c r="R32" s="1167"/>
      <c r="S32" s="1167"/>
      <c r="T32" s="1167"/>
      <c r="U32" s="1167"/>
      <c r="V32" s="1167"/>
      <c r="W32" s="1167"/>
    </row>
    <row r="33" spans="5:23" ht="36.950000000000003" customHeight="1">
      <c r="E33" s="1168" t="s">
        <v>738</v>
      </c>
      <c r="F33" s="1169"/>
      <c r="G33" s="1169"/>
      <c r="H33" s="1169"/>
      <c r="I33" s="1169"/>
      <c r="J33" s="1169"/>
      <c r="K33" s="1169"/>
      <c r="L33" s="1169"/>
      <c r="M33" s="1169"/>
      <c r="N33" s="1169"/>
      <c r="O33" s="1169"/>
      <c r="P33" s="1169"/>
      <c r="Q33" s="1169"/>
      <c r="R33" s="1169"/>
      <c r="S33" s="1169"/>
      <c r="T33" s="1169"/>
      <c r="U33" s="1169"/>
      <c r="V33" s="1169"/>
      <c r="W33" s="1169"/>
    </row>
    <row r="34" spans="5:23" ht="17.100000000000001" customHeight="1">
      <c r="E34" s="1168" t="s">
        <v>739</v>
      </c>
      <c r="F34" s="1169"/>
      <c r="G34" s="1169"/>
      <c r="H34" s="1169"/>
      <c r="I34" s="1169"/>
      <c r="J34" s="1169"/>
      <c r="K34" s="1169"/>
      <c r="L34" s="1169"/>
      <c r="M34" s="1169"/>
      <c r="N34" s="1169"/>
      <c r="O34" s="1169"/>
      <c r="P34" s="1169"/>
      <c r="Q34" s="1169"/>
      <c r="R34" s="1169"/>
      <c r="S34" s="1169"/>
      <c r="T34" s="1169"/>
      <c r="U34" s="1169"/>
      <c r="V34" s="1169"/>
      <c r="W34" s="1169"/>
    </row>
    <row r="35" spans="5:23" ht="27" customHeight="1">
      <c r="E35" s="1168" t="s">
        <v>740</v>
      </c>
      <c r="F35" s="1169"/>
      <c r="G35" s="1169"/>
      <c r="H35" s="1169"/>
      <c r="I35" s="1169"/>
      <c r="J35" s="1169"/>
      <c r="K35" s="1169"/>
      <c r="L35" s="1169"/>
      <c r="M35" s="1169"/>
      <c r="N35" s="1169"/>
      <c r="O35" s="1169"/>
      <c r="P35" s="1169"/>
      <c r="Q35" s="1169"/>
      <c r="R35" s="1169"/>
      <c r="S35" s="1169"/>
      <c r="T35" s="1169"/>
      <c r="U35" s="1169"/>
      <c r="V35" s="1169"/>
      <c r="W35" s="1169"/>
    </row>
    <row r="36" spans="5:23" ht="17.100000000000001" customHeight="1">
      <c r="E36" s="1168" t="s">
        <v>741</v>
      </c>
      <c r="F36" s="1169"/>
      <c r="G36" s="1169"/>
      <c r="H36" s="1169"/>
      <c r="I36" s="1169"/>
      <c r="J36" s="1169"/>
      <c r="K36" s="1169"/>
      <c r="L36" s="1169"/>
      <c r="M36" s="1169"/>
      <c r="N36" s="1169"/>
      <c r="O36" s="1169"/>
      <c r="P36" s="1169"/>
      <c r="Q36" s="1169"/>
      <c r="R36" s="1169"/>
      <c r="S36" s="1169"/>
      <c r="T36" s="1169"/>
      <c r="U36" s="1169"/>
      <c r="V36" s="1169"/>
      <c r="W36" s="1169"/>
    </row>
    <row r="37" spans="5:23" ht="15" customHeight="1">
      <c r="E37" s="794"/>
      <c r="F37" s="218"/>
      <c r="G37" s="218"/>
      <c r="H37" s="218"/>
      <c r="I37" s="218"/>
      <c r="J37" s="218"/>
      <c r="K37" s="218"/>
      <c r="L37" s="218"/>
      <c r="M37" s="218"/>
      <c r="N37" s="218"/>
      <c r="O37" s="218"/>
      <c r="P37" s="218"/>
      <c r="Q37" s="218"/>
      <c r="R37" s="218"/>
      <c r="S37" s="218"/>
      <c r="T37" s="218"/>
      <c r="U37" s="218"/>
      <c r="V37" s="218"/>
      <c r="W37" s="218"/>
    </row>
    <row r="38" spans="5:23" ht="15" customHeight="1">
      <c r="E38" s="1167" t="s">
        <v>737</v>
      </c>
      <c r="F38" s="1167"/>
      <c r="G38" s="1167"/>
      <c r="H38" s="1167"/>
      <c r="I38" s="1167"/>
      <c r="J38" s="1167"/>
      <c r="K38" s="1167"/>
      <c r="L38" s="1167"/>
      <c r="M38" s="1167"/>
      <c r="N38" s="1167"/>
      <c r="O38" s="1167"/>
      <c r="P38" s="1167"/>
      <c r="Q38" s="1167"/>
      <c r="R38" s="1167"/>
      <c r="S38" s="1167"/>
      <c r="T38" s="1167"/>
      <c r="U38" s="1167"/>
      <c r="V38" s="1167"/>
      <c r="W38" s="1167"/>
    </row>
    <row r="39" spans="5:23" ht="17.100000000000001" customHeight="1">
      <c r="E39" s="1168" t="s">
        <v>742</v>
      </c>
      <c r="F39" s="1169"/>
      <c r="G39" s="1169"/>
      <c r="H39" s="1169"/>
      <c r="I39" s="1169"/>
      <c r="J39" s="1169"/>
      <c r="K39" s="1169"/>
      <c r="L39" s="1169"/>
      <c r="M39" s="1169"/>
      <c r="N39" s="1169"/>
      <c r="O39" s="1169"/>
      <c r="P39" s="1169"/>
      <c r="Q39" s="1169"/>
      <c r="R39" s="1169"/>
      <c r="S39" s="1169"/>
      <c r="T39" s="1169"/>
      <c r="U39" s="1169"/>
      <c r="V39" s="1169"/>
      <c r="W39" s="1169"/>
    </row>
    <row r="40" spans="5:23" ht="17.100000000000001" customHeight="1">
      <c r="E40" s="1168" t="s">
        <v>743</v>
      </c>
      <c r="F40" s="1169"/>
      <c r="G40" s="1169"/>
      <c r="H40" s="1169"/>
      <c r="I40" s="1169"/>
      <c r="J40" s="1169"/>
      <c r="K40" s="1169"/>
      <c r="L40" s="1169"/>
      <c r="M40" s="1169"/>
      <c r="N40" s="1169"/>
      <c r="O40" s="1169"/>
      <c r="P40" s="1169"/>
      <c r="Q40" s="1169"/>
      <c r="R40" s="1169"/>
      <c r="S40" s="1169"/>
      <c r="T40" s="1169"/>
      <c r="U40" s="1169"/>
      <c r="V40" s="1169"/>
      <c r="W40" s="1169"/>
    </row>
  </sheetData>
  <sheetProtection algorithmName="SHA-512" hashValue="TPzcrHs15M+nEDWpMutjEAbvIQe2gcbkIPvvUAbh7XXm4dLFu0KGM3P0m+hhnCVaFFdBjasj2JXPFDy/VsueCg==" saltValue="7wnAZ3S3Xuhou520W437yQ==" spinCount="100000" sheet="1" objects="1" scenarios="1" formatColumns="0" formatRows="0"/>
  <dataConsolidate/>
  <mergeCells count="53">
    <mergeCell ref="P21:P22"/>
    <mergeCell ref="Q21:Q22"/>
    <mergeCell ref="R21:R22"/>
    <mergeCell ref="S21:S22"/>
    <mergeCell ref="K21:K24"/>
    <mergeCell ref="L21:L23"/>
    <mergeCell ref="M21:M23"/>
    <mergeCell ref="N21:N23"/>
    <mergeCell ref="O21:O23"/>
    <mergeCell ref="D21:D25"/>
    <mergeCell ref="E21:E25"/>
    <mergeCell ref="F21:F25"/>
    <mergeCell ref="G21:G25"/>
    <mergeCell ref="H21:H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E38:W38"/>
    <mergeCell ref="E39:W39"/>
    <mergeCell ref="E40:W40"/>
    <mergeCell ref="E32:W32"/>
    <mergeCell ref="E33:W33"/>
    <mergeCell ref="E34:W34"/>
    <mergeCell ref="E35:W35"/>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14" width="10.5703125" style="587"/>
    <col min="15" max="16384" width="10.5703125" style="525"/>
  </cols>
  <sheetData>
    <row r="1" spans="1:14" ht="3" customHeight="1">
      <c r="A1" s="593" t="s">
        <v>93</v>
      </c>
    </row>
    <row r="2" spans="1:14" ht="22.5">
      <c r="F2" s="1198" t="s">
        <v>491</v>
      </c>
      <c r="G2" s="1199"/>
      <c r="H2" s="1200"/>
      <c r="I2" s="642"/>
    </row>
    <row r="3" spans="1:14" ht="3" customHeight="1"/>
    <row r="4" spans="1:14" s="572" customFormat="1" ht="11.25">
      <c r="A4" s="592"/>
      <c r="B4" s="592"/>
      <c r="C4" s="592"/>
      <c r="D4" s="592"/>
      <c r="F4" s="1159" t="s">
        <v>454</v>
      </c>
      <c r="G4" s="1159"/>
      <c r="H4" s="1159"/>
      <c r="I4" s="1201" t="s">
        <v>455</v>
      </c>
      <c r="J4" s="592"/>
      <c r="K4" s="592"/>
      <c r="L4" s="592"/>
      <c r="M4" s="592"/>
      <c r="N4" s="592"/>
    </row>
    <row r="5" spans="1:14" s="572" customFormat="1" ht="11.25" customHeight="1">
      <c r="A5" s="592"/>
      <c r="B5" s="592"/>
      <c r="C5" s="592"/>
      <c r="D5" s="592"/>
      <c r="F5" s="608" t="s">
        <v>92</v>
      </c>
      <c r="G5" s="620" t="s">
        <v>457</v>
      </c>
      <c r="H5" s="607" t="s">
        <v>442</v>
      </c>
      <c r="I5" s="1201"/>
      <c r="J5" s="592"/>
      <c r="K5" s="592"/>
      <c r="L5" s="592"/>
      <c r="M5" s="592"/>
      <c r="N5" s="592"/>
    </row>
    <row r="6" spans="1:14" s="572" customFormat="1" ht="12" customHeight="1">
      <c r="A6" s="592"/>
      <c r="B6" s="592"/>
      <c r="C6" s="592"/>
      <c r="D6" s="592"/>
      <c r="F6" s="609" t="s">
        <v>93</v>
      </c>
      <c r="G6" s="611">
        <v>2</v>
      </c>
      <c r="H6" s="612">
        <v>3</v>
      </c>
      <c r="I6" s="610">
        <v>4</v>
      </c>
      <c r="J6" s="592">
        <v>4</v>
      </c>
      <c r="K6" s="592"/>
      <c r="L6" s="592"/>
      <c r="M6" s="592"/>
      <c r="N6" s="592"/>
    </row>
    <row r="7" spans="1:14" s="572" customFormat="1" ht="18.75">
      <c r="A7" s="592"/>
      <c r="B7" s="592"/>
      <c r="C7" s="592"/>
      <c r="D7" s="592"/>
      <c r="F7" s="618">
        <v>1</v>
      </c>
      <c r="G7" s="634" t="s">
        <v>492</v>
      </c>
      <c r="H7" s="606" t="str">
        <f>IF(dateCh="","",dateCh)</f>
        <v>22.12.2020</v>
      </c>
      <c r="I7" s="583" t="s">
        <v>493</v>
      </c>
      <c r="J7" s="617"/>
      <c r="K7" s="592"/>
      <c r="L7" s="592"/>
      <c r="M7" s="592"/>
      <c r="N7" s="592"/>
    </row>
    <row r="8" spans="1:14" s="572" customFormat="1" ht="45">
      <c r="A8" s="1202">
        <v>1</v>
      </c>
      <c r="B8" s="592"/>
      <c r="C8" s="592"/>
      <c r="D8" s="592"/>
      <c r="F8" s="618" t="e">
        <f ca="1">"2." &amp;mergeValue(A8)</f>
        <v>#NAME?</v>
      </c>
      <c r="G8" s="634" t="s">
        <v>494</v>
      </c>
      <c r="H8" s="606"/>
      <c r="I8" s="583" t="s">
        <v>590</v>
      </c>
      <c r="J8" s="617"/>
      <c r="K8" s="592"/>
      <c r="L8" s="592"/>
      <c r="M8" s="592"/>
      <c r="N8" s="592"/>
    </row>
    <row r="9" spans="1:14" s="572" customFormat="1" ht="22.5">
      <c r="A9" s="1202"/>
      <c r="B9" s="592"/>
      <c r="C9" s="592"/>
      <c r="D9" s="592"/>
      <c r="F9" s="618" t="e">
        <f ca="1">"3." &amp;mergeValue(A9)</f>
        <v>#NAME?</v>
      </c>
      <c r="G9" s="634" t="s">
        <v>495</v>
      </c>
      <c r="H9" s="606"/>
      <c r="I9" s="583" t="s">
        <v>588</v>
      </c>
      <c r="J9" s="617"/>
      <c r="K9" s="592"/>
      <c r="L9" s="592"/>
      <c r="M9" s="592"/>
      <c r="N9" s="592"/>
    </row>
    <row r="10" spans="1:14" s="572" customFormat="1" ht="22.5">
      <c r="A10" s="1202"/>
      <c r="B10" s="592"/>
      <c r="C10" s="592"/>
      <c r="D10" s="592"/>
      <c r="F10" s="618" t="e">
        <f ca="1">"4."&amp;mergeValue(A10)</f>
        <v>#NAME?</v>
      </c>
      <c r="G10" s="634" t="s">
        <v>496</v>
      </c>
      <c r="H10" s="607" t="s">
        <v>458</v>
      </c>
      <c r="I10" s="583"/>
      <c r="J10" s="617"/>
      <c r="K10" s="592"/>
      <c r="L10" s="592"/>
      <c r="M10" s="592"/>
      <c r="N10" s="592"/>
    </row>
    <row r="11" spans="1:14" s="572" customFormat="1" ht="18.75">
      <c r="A11" s="1202"/>
      <c r="B11" s="1202">
        <v>1</v>
      </c>
      <c r="C11" s="625"/>
      <c r="D11" s="625"/>
      <c r="F11" s="618" t="e">
        <f ca="1">"4."&amp;mergeValue(A11) &amp;"."&amp;mergeValue(B11)</f>
        <v>#NAME?</v>
      </c>
      <c r="G11" s="613" t="s">
        <v>592</v>
      </c>
      <c r="H11" s="606" t="str">
        <f>IF(region_name="","",region_name)</f>
        <v>Республика Татарстан</v>
      </c>
      <c r="I11" s="583" t="s">
        <v>499</v>
      </c>
      <c r="J11" s="617"/>
      <c r="K11" s="592"/>
      <c r="L11" s="592"/>
      <c r="M11" s="592"/>
      <c r="N11" s="592"/>
    </row>
    <row r="12" spans="1:14" s="572" customFormat="1" ht="22.5">
      <c r="A12" s="1202"/>
      <c r="B12" s="1202"/>
      <c r="C12" s="1202">
        <v>1</v>
      </c>
      <c r="D12" s="625"/>
      <c r="F12" s="618" t="e">
        <f ca="1">"4."&amp;mergeValue(A12) &amp;"."&amp;mergeValue(B12)&amp;"."&amp;mergeValue(C12)</f>
        <v>#NAME?</v>
      </c>
      <c r="G12" s="624" t="s">
        <v>497</v>
      </c>
      <c r="H12" s="606"/>
      <c r="I12" s="583" t="s">
        <v>500</v>
      </c>
      <c r="J12" s="617"/>
      <c r="K12" s="592"/>
      <c r="L12" s="592"/>
      <c r="M12" s="592"/>
      <c r="N12" s="592"/>
    </row>
    <row r="13" spans="1:14" s="572" customFormat="1" ht="39" customHeight="1">
      <c r="A13" s="1202"/>
      <c r="B13" s="1202"/>
      <c r="C13" s="1202"/>
      <c r="D13" s="625">
        <v>1</v>
      </c>
      <c r="F13" s="618" t="e">
        <f ca="1">"4."&amp;mergeValue(A13) &amp;"."&amp;mergeValue(B13)&amp;"."&amp;mergeValue(C13)&amp;"."&amp;mergeValue(D13)</f>
        <v>#NAME?</v>
      </c>
      <c r="G13" s="635" t="s">
        <v>498</v>
      </c>
      <c r="H13" s="606"/>
      <c r="I13" s="1203" t="s">
        <v>591</v>
      </c>
      <c r="J13" s="617"/>
      <c r="K13" s="592"/>
      <c r="L13" s="592"/>
      <c r="M13" s="592"/>
      <c r="N13" s="592"/>
    </row>
    <row r="14" spans="1:14" s="572" customFormat="1" ht="18.75">
      <c r="A14" s="1202"/>
      <c r="B14" s="1202"/>
      <c r="C14" s="1202"/>
      <c r="D14" s="625"/>
      <c r="F14" s="621"/>
      <c r="G14" s="552" t="s">
        <v>4</v>
      </c>
      <c r="H14" s="626"/>
      <c r="I14" s="1203"/>
      <c r="J14" s="617"/>
      <c r="K14" s="592"/>
      <c r="L14" s="592"/>
      <c r="M14" s="592"/>
      <c r="N14" s="592"/>
    </row>
    <row r="15" spans="1:14" s="572" customFormat="1" ht="18.75">
      <c r="A15" s="1202"/>
      <c r="B15" s="1202"/>
      <c r="C15" s="625"/>
      <c r="D15" s="625"/>
      <c r="F15" s="636"/>
      <c r="G15" s="579" t="s">
        <v>403</v>
      </c>
      <c r="H15" s="637"/>
      <c r="I15" s="638"/>
      <c r="J15" s="617"/>
      <c r="K15" s="592"/>
      <c r="L15" s="592"/>
      <c r="M15" s="592"/>
      <c r="N15" s="592"/>
    </row>
    <row r="16" spans="1:14" s="572" customFormat="1" ht="18.75">
      <c r="A16" s="1202"/>
      <c r="B16" s="592"/>
      <c r="C16" s="592"/>
      <c r="D16" s="592"/>
      <c r="F16" s="621"/>
      <c r="G16" s="560" t="s">
        <v>506</v>
      </c>
      <c r="H16" s="622"/>
      <c r="I16" s="623"/>
      <c r="J16" s="617"/>
      <c r="K16" s="592"/>
      <c r="L16" s="592"/>
      <c r="M16" s="592"/>
      <c r="N16" s="592"/>
    </row>
    <row r="17" spans="1:14" s="572" customFormat="1" ht="18.75">
      <c r="A17" s="592"/>
      <c r="B17" s="592"/>
      <c r="C17" s="592"/>
      <c r="D17" s="592"/>
      <c r="F17" s="621"/>
      <c r="G17" s="567" t="s">
        <v>505</v>
      </c>
      <c r="H17" s="622"/>
      <c r="I17" s="623"/>
      <c r="J17" s="617"/>
      <c r="K17" s="592"/>
      <c r="L17" s="592"/>
      <c r="M17" s="592"/>
      <c r="N17" s="592"/>
    </row>
    <row r="18" spans="1:14" s="615" customFormat="1" ht="3" customHeight="1">
      <c r="A18" s="616"/>
      <c r="B18" s="616"/>
      <c r="C18" s="616"/>
      <c r="D18" s="616"/>
      <c r="F18" s="627"/>
      <c r="G18" s="628"/>
      <c r="H18" s="629"/>
      <c r="I18" s="630"/>
      <c r="J18" s="616"/>
      <c r="K18" s="616"/>
      <c r="L18" s="616"/>
      <c r="M18" s="616"/>
      <c r="N18" s="616"/>
    </row>
    <row r="19" spans="1:14" s="615" customFormat="1" ht="15" customHeight="1">
      <c r="A19" s="616"/>
      <c r="B19" s="616"/>
      <c r="C19" s="616"/>
      <c r="D19" s="616"/>
      <c r="F19" s="614"/>
      <c r="G19" s="1197" t="s">
        <v>593</v>
      </c>
      <c r="H19" s="1197"/>
      <c r="I19" s="596"/>
      <c r="J19" s="616"/>
      <c r="K19" s="616"/>
      <c r="L19" s="616"/>
      <c r="M19" s="616"/>
      <c r="N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8" width="10.5703125" style="587"/>
    <col min="29" max="16384" width="10.5703125" style="525"/>
  </cols>
  <sheetData>
    <row r="1" spans="1:28" hidden="1">
      <c r="Q1" s="585"/>
      <c r="R1" s="585"/>
    </row>
    <row r="2" spans="1:28" hidden="1">
      <c r="U2" s="585"/>
    </row>
    <row r="3" spans="1:28" hidden="1"/>
    <row r="4" spans="1:28" ht="3" customHeight="1">
      <c r="J4" s="531"/>
      <c r="K4" s="531"/>
      <c r="L4" s="526"/>
      <c r="M4" s="526"/>
      <c r="N4" s="526"/>
      <c r="O4" s="534"/>
      <c r="P4" s="534"/>
      <c r="Q4" s="534"/>
      <c r="R4" s="534"/>
      <c r="S4" s="534"/>
      <c r="T4" s="534"/>
      <c r="U4" s="534"/>
    </row>
    <row r="5" spans="1:28" ht="22.5" customHeight="1">
      <c r="J5" s="531"/>
      <c r="K5" s="531"/>
      <c r="L5" s="1230" t="s">
        <v>631</v>
      </c>
      <c r="M5" s="1230"/>
      <c r="N5" s="1230"/>
      <c r="O5" s="1230"/>
      <c r="P5" s="1230"/>
      <c r="Q5" s="1230"/>
      <c r="R5" s="1230"/>
      <c r="S5" s="1230"/>
      <c r="T5" s="1230"/>
      <c r="U5" s="666"/>
    </row>
    <row r="6" spans="1:28" ht="3" customHeight="1">
      <c r="J6" s="531"/>
      <c r="K6" s="531"/>
      <c r="L6" s="526"/>
      <c r="M6" s="526"/>
      <c r="N6" s="526"/>
      <c r="O6" s="530"/>
      <c r="P6" s="530"/>
      <c r="Q6" s="530"/>
      <c r="R6" s="530"/>
      <c r="S6" s="530"/>
      <c r="T6" s="530"/>
      <c r="U6" s="530"/>
      <c r="V6" s="534"/>
    </row>
    <row r="7" spans="1:28" s="572" customFormat="1" ht="22.5">
      <c r="A7" s="592"/>
      <c r="B7" s="592"/>
      <c r="C7" s="592"/>
      <c r="D7" s="592"/>
      <c r="E7" s="592"/>
      <c r="F7" s="592"/>
      <c r="G7" s="592"/>
      <c r="H7" s="592"/>
      <c r="L7" s="501"/>
      <c r="M7" s="619" t="s">
        <v>502</v>
      </c>
      <c r="N7" s="668"/>
      <c r="O7" s="1207" t="str">
        <f>IF(NameOrPr_ch="",IF(NameOrPr="","",NameOrPr),NameOrPr_ch)</f>
        <v>Государственный комитет Республики Татарстан по тарифам</v>
      </c>
      <c r="P7" s="1207"/>
      <c r="Q7" s="1207"/>
      <c r="R7" s="1207"/>
      <c r="S7" s="1207"/>
      <c r="T7" s="1207"/>
      <c r="U7" s="584"/>
      <c r="V7" s="584"/>
      <c r="W7" s="521"/>
      <c r="X7" s="592"/>
      <c r="Y7" s="592"/>
      <c r="Z7" s="592"/>
      <c r="AA7" s="592"/>
      <c r="AB7" s="592"/>
    </row>
    <row r="8" spans="1:28" s="572" customFormat="1" ht="18.75">
      <c r="A8" s="592"/>
      <c r="B8" s="592"/>
      <c r="C8" s="592"/>
      <c r="D8" s="592"/>
      <c r="E8" s="592"/>
      <c r="F8" s="592"/>
      <c r="G8" s="592"/>
      <c r="H8" s="592"/>
      <c r="L8" s="501"/>
      <c r="M8" s="619" t="s">
        <v>596</v>
      </c>
      <c r="N8" s="668"/>
      <c r="O8" s="1207" t="str">
        <f>IF(datePr_ch="",IF(datePr="","",datePr),datePr_ch)</f>
        <v>15.12.2020</v>
      </c>
      <c r="P8" s="1207"/>
      <c r="Q8" s="1207"/>
      <c r="R8" s="1207"/>
      <c r="S8" s="1207"/>
      <c r="T8" s="1207"/>
      <c r="U8" s="584"/>
      <c r="V8" s="584"/>
      <c r="W8" s="521"/>
      <c r="X8" s="592"/>
      <c r="Y8" s="592"/>
      <c r="Z8" s="592"/>
      <c r="AA8" s="592"/>
      <c r="AB8" s="592"/>
    </row>
    <row r="9" spans="1:28" s="572" customFormat="1" ht="18.75">
      <c r="A9" s="592"/>
      <c r="B9" s="592"/>
      <c r="C9" s="592"/>
      <c r="D9" s="592"/>
      <c r="E9" s="592"/>
      <c r="F9" s="592"/>
      <c r="G9" s="592"/>
      <c r="H9" s="592"/>
      <c r="L9" s="554"/>
      <c r="M9" s="619" t="s">
        <v>595</v>
      </c>
      <c r="N9" s="668"/>
      <c r="O9" s="1207" t="str">
        <f>IF(numberPr_ch="",IF(numberPr="","",numberPr),numberPr_ch)</f>
        <v>434-126/тп-2020</v>
      </c>
      <c r="P9" s="1207"/>
      <c r="Q9" s="1207"/>
      <c r="R9" s="1207"/>
      <c r="S9" s="1207"/>
      <c r="T9" s="1207"/>
      <c r="U9" s="584"/>
      <c r="V9" s="584"/>
      <c r="W9" s="521"/>
      <c r="X9" s="592"/>
      <c r="Y9" s="592"/>
      <c r="Z9" s="592"/>
      <c r="AA9" s="592"/>
      <c r="AB9" s="592"/>
    </row>
    <row r="10" spans="1:28" s="572" customFormat="1" ht="18.75">
      <c r="A10" s="592"/>
      <c r="B10" s="592"/>
      <c r="C10" s="592"/>
      <c r="D10" s="592"/>
      <c r="E10" s="592"/>
      <c r="F10" s="592"/>
      <c r="G10" s="592"/>
      <c r="H10" s="592"/>
      <c r="L10" s="554"/>
      <c r="M10" s="619" t="s">
        <v>501</v>
      </c>
      <c r="N10" s="668"/>
      <c r="O10" s="1207" t="str">
        <f>IF(IstPub_ch="",IF(IstPub="","",IstPub),IstPub_ch)</f>
        <v>Официальный сайт правовой информации Министерства юстиции РТ:  http//pravo.tatarstan.ru</v>
      </c>
      <c r="P10" s="1207"/>
      <c r="Q10" s="1207"/>
      <c r="R10" s="1207"/>
      <c r="S10" s="1207"/>
      <c r="T10" s="1207"/>
      <c r="U10" s="584"/>
      <c r="V10" s="584"/>
      <c r="W10" s="521"/>
      <c r="X10" s="592"/>
      <c r="Y10" s="592"/>
      <c r="Z10" s="592"/>
      <c r="AA10" s="592"/>
      <c r="AB10" s="592"/>
    </row>
    <row r="11" spans="1:28" s="572" customFormat="1" ht="11.25" hidden="1">
      <c r="A11" s="592"/>
      <c r="B11" s="592"/>
      <c r="C11" s="592"/>
      <c r="D11" s="592"/>
      <c r="E11" s="592"/>
      <c r="F11" s="592"/>
      <c r="G11" s="592"/>
      <c r="H11" s="592"/>
      <c r="L11" s="1231"/>
      <c r="M11" s="1231"/>
      <c r="N11" s="568"/>
      <c r="O11" s="584"/>
      <c r="P11" s="584"/>
      <c r="Q11" s="584"/>
      <c r="R11" s="584"/>
      <c r="S11" s="584"/>
      <c r="T11" s="584"/>
      <c r="U11" s="590" t="s">
        <v>373</v>
      </c>
      <c r="X11" s="592"/>
      <c r="Y11" s="592"/>
      <c r="Z11" s="592"/>
      <c r="AA11" s="592"/>
      <c r="AB11" s="592"/>
    </row>
    <row r="12" spans="1:28">
      <c r="J12" s="531"/>
      <c r="K12" s="531"/>
      <c r="L12" s="526"/>
      <c r="M12" s="526"/>
      <c r="N12" s="504"/>
      <c r="O12" s="1208"/>
      <c r="P12" s="1208"/>
      <c r="Q12" s="1208"/>
      <c r="R12" s="1208"/>
      <c r="S12" s="1208"/>
      <c r="T12" s="1208"/>
      <c r="U12" s="1208"/>
    </row>
    <row r="13" spans="1:28">
      <c r="J13" s="531"/>
      <c r="K13" s="531"/>
      <c r="L13" s="1159" t="s">
        <v>454</v>
      </c>
      <c r="M13" s="1159"/>
      <c r="N13" s="1159"/>
      <c r="O13" s="1159"/>
      <c r="P13" s="1159"/>
      <c r="Q13" s="1159"/>
      <c r="R13" s="1159"/>
      <c r="S13" s="1159"/>
      <c r="T13" s="1159"/>
      <c r="U13" s="1159"/>
      <c r="V13" s="1159"/>
      <c r="W13" s="1159" t="s">
        <v>455</v>
      </c>
    </row>
    <row r="14" spans="1:28" ht="14.25" customHeight="1">
      <c r="J14" s="531"/>
      <c r="K14" s="531"/>
      <c r="L14" s="1214" t="s">
        <v>92</v>
      </c>
      <c r="M14" s="1214" t="s">
        <v>639</v>
      </c>
      <c r="N14" s="663"/>
      <c r="O14" s="1215" t="s">
        <v>641</v>
      </c>
      <c r="P14" s="1216"/>
      <c r="Q14" s="1216"/>
      <c r="R14" s="1216"/>
      <c r="S14" s="1216"/>
      <c r="T14" s="1217"/>
      <c r="U14" s="1225" t="s">
        <v>341</v>
      </c>
      <c r="V14" s="1211" t="s">
        <v>275</v>
      </c>
      <c r="W14" s="1159"/>
    </row>
    <row r="15" spans="1:28" ht="14.25" customHeight="1">
      <c r="J15" s="531"/>
      <c r="K15" s="531"/>
      <c r="L15" s="1214"/>
      <c r="M15" s="1214"/>
      <c r="N15" s="664"/>
      <c r="O15" s="1220" t="s">
        <v>605</v>
      </c>
      <c r="P15" s="1218" t="s">
        <v>271</v>
      </c>
      <c r="Q15" s="1219"/>
      <c r="R15" s="1222" t="s">
        <v>654</v>
      </c>
      <c r="S15" s="1223"/>
      <c r="T15" s="1224"/>
      <c r="U15" s="1226"/>
      <c r="V15" s="1212"/>
      <c r="W15" s="1159"/>
    </row>
    <row r="16" spans="1:28" ht="33.75" customHeight="1">
      <c r="J16" s="531"/>
      <c r="K16" s="531"/>
      <c r="L16" s="1214"/>
      <c r="M16" s="1214"/>
      <c r="N16" s="665"/>
      <c r="O16" s="1221"/>
      <c r="P16" s="537" t="s">
        <v>606</v>
      </c>
      <c r="Q16" s="537" t="s">
        <v>6</v>
      </c>
      <c r="R16" s="538" t="s">
        <v>274</v>
      </c>
      <c r="S16" s="1209" t="s">
        <v>273</v>
      </c>
      <c r="T16" s="1210"/>
      <c r="U16" s="1227"/>
      <c r="V16" s="1213"/>
      <c r="W16" s="1159"/>
    </row>
    <row r="17" spans="1:28">
      <c r="J17" s="531"/>
      <c r="K17" s="571">
        <v>1</v>
      </c>
      <c r="L17" s="649" t="s">
        <v>93</v>
      </c>
      <c r="M17" s="649" t="s">
        <v>49</v>
      </c>
      <c r="N17" s="651" t="str">
        <f ca="1">OFFSET(N17,0,-1)</f>
        <v>2</v>
      </c>
      <c r="O17" s="650">
        <f ca="1">OFFSET(O17,0,-1)+1</f>
        <v>3</v>
      </c>
      <c r="P17" s="650">
        <f ca="1">OFFSET(P17,0,-1)+1</f>
        <v>4</v>
      </c>
      <c r="Q17" s="650">
        <f ca="1">OFFSET(Q17,0,-1)+1</f>
        <v>5</v>
      </c>
      <c r="R17" s="650">
        <f ca="1">OFFSET(R17,0,-1)+1</f>
        <v>6</v>
      </c>
      <c r="S17" s="1232">
        <f ca="1">OFFSET(S17,0,-1)+1</f>
        <v>7</v>
      </c>
      <c r="T17" s="1232"/>
      <c r="U17" s="650">
        <f ca="1">OFFSET(U17,0,-2)+1</f>
        <v>8</v>
      </c>
      <c r="V17" s="651">
        <f ca="1">OFFSET(V17,0,-1)</f>
        <v>8</v>
      </c>
      <c r="W17" s="650">
        <f ca="1">OFFSET(W17,0,-1)+1</f>
        <v>9</v>
      </c>
    </row>
    <row r="18" spans="1:28" ht="22.5">
      <c r="A18" s="1233">
        <v>1</v>
      </c>
      <c r="B18" s="849"/>
      <c r="C18" s="849"/>
      <c r="D18" s="849"/>
      <c r="E18" s="850"/>
      <c r="F18" s="851"/>
      <c r="G18" s="851"/>
      <c r="H18" s="851"/>
      <c r="I18" s="852"/>
      <c r="J18" s="847"/>
      <c r="K18" s="854"/>
      <c r="L18" s="595" t="e">
        <f ca="1">mergeValue(A18)</f>
        <v>#NAME?</v>
      </c>
      <c r="M18" s="643" t="s">
        <v>20</v>
      </c>
      <c r="N18" s="648"/>
      <c r="O18" s="1234"/>
      <c r="P18" s="1234"/>
      <c r="Q18" s="1234"/>
      <c r="R18" s="1234"/>
      <c r="S18" s="1234"/>
      <c r="T18" s="1234"/>
      <c r="U18" s="1234"/>
      <c r="V18" s="1234"/>
      <c r="W18" s="632" t="s">
        <v>476</v>
      </c>
      <c r="Y18" s="591"/>
      <c r="Z18" s="591" t="str">
        <f t="shared" ref="Z18:Z31" si="0">IF(M18="","",M18 )</f>
        <v>Наименование тарифа</v>
      </c>
      <c r="AA18" s="591"/>
      <c r="AB18" s="591"/>
    </row>
    <row r="19" spans="1:28" ht="22.5">
      <c r="A19" s="1233"/>
      <c r="B19" s="1233">
        <v>1</v>
      </c>
      <c r="C19" s="849"/>
      <c r="D19" s="849"/>
      <c r="E19" s="851"/>
      <c r="F19" s="851"/>
      <c r="G19" s="851"/>
      <c r="H19" s="851"/>
      <c r="I19" s="846"/>
      <c r="J19" s="845"/>
      <c r="K19" s="848"/>
      <c r="L19" s="595" t="e">
        <f ca="1">mergeValue(A19) &amp;"."&amp; mergeValue(B19)</f>
        <v>#NAME?</v>
      </c>
      <c r="M19" s="548" t="s">
        <v>16</v>
      </c>
      <c r="N19" s="648"/>
      <c r="O19" s="1234"/>
      <c r="P19" s="1234"/>
      <c r="Q19" s="1234"/>
      <c r="R19" s="1234"/>
      <c r="S19" s="1234"/>
      <c r="T19" s="1234"/>
      <c r="U19" s="1234"/>
      <c r="V19" s="1234"/>
      <c r="W19" s="632" t="s">
        <v>477</v>
      </c>
      <c r="Y19" s="591"/>
      <c r="Z19" s="591" t="str">
        <f t="shared" si="0"/>
        <v>Территория действия тарифа</v>
      </c>
      <c r="AA19" s="591"/>
      <c r="AB19" s="591"/>
    </row>
    <row r="20" spans="1:28" ht="22.5">
      <c r="A20" s="1233"/>
      <c r="B20" s="1233"/>
      <c r="C20" s="1233">
        <v>1</v>
      </c>
      <c r="D20" s="849"/>
      <c r="E20" s="851"/>
      <c r="F20" s="851"/>
      <c r="G20" s="851"/>
      <c r="H20" s="851"/>
      <c r="I20" s="853"/>
      <c r="J20" s="845"/>
      <c r="K20" s="848"/>
      <c r="L20" s="595" t="e">
        <f ca="1">mergeValue(A20) &amp;"."&amp; mergeValue(B20)&amp;"."&amp; mergeValue(C20)</f>
        <v>#NAME?</v>
      </c>
      <c r="M20" s="549" t="s">
        <v>7</v>
      </c>
      <c r="N20" s="648"/>
      <c r="O20" s="1234"/>
      <c r="P20" s="1234"/>
      <c r="Q20" s="1234"/>
      <c r="R20" s="1234"/>
      <c r="S20" s="1234"/>
      <c r="T20" s="1234"/>
      <c r="U20" s="1234"/>
      <c r="V20" s="1234"/>
      <c r="W20" s="632" t="s">
        <v>633</v>
      </c>
      <c r="Y20" s="591"/>
      <c r="Z20" s="591" t="str">
        <f t="shared" si="0"/>
        <v xml:space="preserve">Наименование системы теплоснабжения </v>
      </c>
      <c r="AA20" s="591"/>
      <c r="AB20" s="591"/>
    </row>
    <row r="21" spans="1:28" ht="22.5">
      <c r="A21" s="1233"/>
      <c r="B21" s="1233"/>
      <c r="C21" s="1233"/>
      <c r="D21" s="1233">
        <v>1</v>
      </c>
      <c r="E21" s="851"/>
      <c r="F21" s="851"/>
      <c r="G21" s="851"/>
      <c r="H21" s="851"/>
      <c r="I21" s="853"/>
      <c r="J21" s="845"/>
      <c r="K21" s="848"/>
      <c r="L21" s="595" t="e">
        <f ca="1">mergeValue(A21) &amp;"."&amp; mergeValue(B21)&amp;"."&amp; mergeValue(C21)&amp;"."&amp; mergeValue(D21)</f>
        <v>#NAME?</v>
      </c>
      <c r="M21" s="550" t="s">
        <v>22</v>
      </c>
      <c r="N21" s="648"/>
      <c r="O21" s="1234"/>
      <c r="P21" s="1234"/>
      <c r="Q21" s="1234"/>
      <c r="R21" s="1234"/>
      <c r="S21" s="1234"/>
      <c r="T21" s="1234"/>
      <c r="U21" s="1234"/>
      <c r="V21" s="1234"/>
      <c r="W21" s="632" t="s">
        <v>634</v>
      </c>
      <c r="Y21" s="591"/>
      <c r="Z21" s="591" t="str">
        <f t="shared" si="0"/>
        <v xml:space="preserve">Источник тепловой энергии  </v>
      </c>
      <c r="AA21" s="591"/>
      <c r="AB21" s="591"/>
    </row>
    <row r="22" spans="1:28" ht="101.25">
      <c r="A22" s="1233"/>
      <c r="B22" s="1233"/>
      <c r="C22" s="1233"/>
      <c r="D22" s="1233"/>
      <c r="E22" s="1233">
        <v>1</v>
      </c>
      <c r="F22" s="851"/>
      <c r="G22" s="851"/>
      <c r="H22" s="849">
        <v>1</v>
      </c>
      <c r="I22" s="1233">
        <v>1</v>
      </c>
      <c r="J22" s="851"/>
      <c r="K22" s="856"/>
      <c r="L22" s="595" t="e">
        <f ca="1">mergeValue(A22) &amp;"."&amp; mergeValue(B22)&amp;"."&amp; mergeValue(C22)&amp;"."&amp; mergeValue(D22)&amp;"."&amp; mergeValue(E22)</f>
        <v>#NAME?</v>
      </c>
      <c r="M22" s="556" t="s">
        <v>9</v>
      </c>
      <c r="N22" s="648"/>
      <c r="O22" s="1235"/>
      <c r="P22" s="1235"/>
      <c r="Q22" s="1235"/>
      <c r="R22" s="1235"/>
      <c r="S22" s="1235"/>
      <c r="T22" s="1235"/>
      <c r="U22" s="1235"/>
      <c r="V22" s="1235"/>
      <c r="W22" s="632" t="s">
        <v>638</v>
      </c>
      <c r="Y22" s="591"/>
      <c r="Z22" s="591" t="str">
        <f t="shared" si="0"/>
        <v>Схема подключения теплопотребляющей установки к коллектору источника тепловой энергии</v>
      </c>
      <c r="AA22" s="591"/>
      <c r="AB22" s="591"/>
    </row>
    <row r="23" spans="1:28" ht="90">
      <c r="A23" s="1233"/>
      <c r="B23" s="1233"/>
      <c r="C23" s="1233"/>
      <c r="D23" s="1233"/>
      <c r="E23" s="1233"/>
      <c r="F23" s="1233">
        <v>1</v>
      </c>
      <c r="G23" s="849"/>
      <c r="H23" s="849"/>
      <c r="I23" s="1233"/>
      <c r="J23" s="1233">
        <v>1</v>
      </c>
      <c r="K23" s="857"/>
      <c r="L23" s="595" t="e">
        <f ca="1">mergeValue(A23) &amp;"."&amp; mergeValue(B23)&amp;"."&amp; mergeValue(C23)&amp;"."&amp; mergeValue(D23)&amp;"."&amp; mergeValue(E23)&amp;"."&amp; mergeValue(F23)</f>
        <v>#NAME?</v>
      </c>
      <c r="M23" s="557" t="s">
        <v>10</v>
      </c>
      <c r="N23" s="648"/>
      <c r="O23" s="1236"/>
      <c r="P23" s="1237"/>
      <c r="Q23" s="1237"/>
      <c r="R23" s="1237"/>
      <c r="S23" s="1237"/>
      <c r="T23" s="1237"/>
      <c r="U23" s="1237"/>
      <c r="V23" s="1238"/>
      <c r="W23" s="632" t="s">
        <v>636</v>
      </c>
      <c r="Y23" s="591"/>
      <c r="Z23" s="591" t="str">
        <f t="shared" si="0"/>
        <v>Группа потребителей</v>
      </c>
      <c r="AA23" s="591"/>
      <c r="AB23" s="591"/>
    </row>
    <row r="24" spans="1:28" ht="189" customHeight="1">
      <c r="A24" s="1233"/>
      <c r="B24" s="1233"/>
      <c r="C24" s="1233"/>
      <c r="D24" s="1233"/>
      <c r="E24" s="1233"/>
      <c r="F24" s="1233"/>
      <c r="G24" s="849">
        <v>1</v>
      </c>
      <c r="H24" s="849"/>
      <c r="I24" s="1233"/>
      <c r="J24" s="1233"/>
      <c r="K24" s="857">
        <v>1</v>
      </c>
      <c r="L24" s="595" t="e">
        <f ca="1">mergeValue(A24) &amp;"."&amp; mergeValue(B24)&amp;"."&amp; mergeValue(C24)&amp;"."&amp; mergeValue(D24)&amp;"."&amp; mergeValue(E24)&amp;"."&amp; mergeValue(F24)&amp;"."&amp; mergeValue(G24)</f>
        <v>#NAME?</v>
      </c>
      <c r="M24" s="1071"/>
      <c r="N24" s="648"/>
      <c r="O24" s="564"/>
      <c r="P24" s="564"/>
      <c r="Q24" s="1095"/>
      <c r="R24" s="1228"/>
      <c r="S24" s="1229" t="s">
        <v>84</v>
      </c>
      <c r="T24" s="1228"/>
      <c r="U24" s="1229" t="s">
        <v>85</v>
      </c>
      <c r="V24" s="564"/>
      <c r="W24" s="1204" t="s">
        <v>655</v>
      </c>
      <c r="X24" s="587" t="e">
        <f ca="1">strCheckDate(O25:V25)</f>
        <v>#NAME?</v>
      </c>
      <c r="Y24" s="591"/>
      <c r="Z24" s="591" t="str">
        <f t="shared" si="0"/>
        <v/>
      </c>
      <c r="AA24" s="591"/>
      <c r="AB24" s="591"/>
    </row>
    <row r="25" spans="1:28" ht="11.25" hidden="1" customHeight="1">
      <c r="A25" s="1233"/>
      <c r="B25" s="1233"/>
      <c r="C25" s="1233"/>
      <c r="D25" s="1233"/>
      <c r="E25" s="1233"/>
      <c r="F25" s="1233"/>
      <c r="G25" s="849"/>
      <c r="H25" s="849"/>
      <c r="I25" s="1233"/>
      <c r="J25" s="1233"/>
      <c r="K25" s="857"/>
      <c r="L25" s="602"/>
      <c r="M25" s="648"/>
      <c r="N25" s="648"/>
      <c r="O25" s="564"/>
      <c r="P25" s="564"/>
      <c r="Q25" s="586" t="str">
        <f>R24 &amp; "-" &amp; T24</f>
        <v>-</v>
      </c>
      <c r="R25" s="1228"/>
      <c r="S25" s="1229"/>
      <c r="T25" s="1228"/>
      <c r="U25" s="1229"/>
      <c r="V25" s="564"/>
      <c r="W25" s="1205"/>
      <c r="Y25" s="591"/>
      <c r="Z25" s="591" t="str">
        <f t="shared" si="0"/>
        <v/>
      </c>
      <c r="AA25" s="591"/>
      <c r="AB25" s="591"/>
    </row>
    <row r="26" spans="1:28" ht="15" customHeight="1">
      <c r="A26" s="1233"/>
      <c r="B26" s="1233"/>
      <c r="C26" s="1233"/>
      <c r="D26" s="1233"/>
      <c r="E26" s="1233"/>
      <c r="F26" s="1233"/>
      <c r="G26" s="851"/>
      <c r="H26" s="849"/>
      <c r="I26" s="1233"/>
      <c r="J26" s="1233"/>
      <c r="K26" s="856"/>
      <c r="L26" s="540"/>
      <c r="M26" s="559" t="s">
        <v>25</v>
      </c>
      <c r="N26" s="566"/>
      <c r="O26" s="566"/>
      <c r="P26" s="566"/>
      <c r="Q26" s="566"/>
      <c r="R26" s="566"/>
      <c r="S26" s="566"/>
      <c r="T26" s="566"/>
      <c r="U26" s="566"/>
      <c r="V26" s="562"/>
      <c r="W26" s="1206"/>
      <c r="Y26" s="591"/>
      <c r="Z26" s="591" t="str">
        <f t="shared" si="0"/>
        <v>Добавить вид теплоносителя (параметры теплоносителя)</v>
      </c>
      <c r="AA26" s="591"/>
      <c r="AB26" s="591"/>
    </row>
    <row r="27" spans="1:28" ht="15" customHeight="1">
      <c r="A27" s="1233"/>
      <c r="B27" s="1233"/>
      <c r="C27" s="1233"/>
      <c r="D27" s="1233"/>
      <c r="E27" s="1233"/>
      <c r="F27" s="851"/>
      <c r="G27" s="851"/>
      <c r="H27" s="849"/>
      <c r="I27" s="1233"/>
      <c r="J27" s="851"/>
      <c r="K27" s="856"/>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row>
    <row r="28" spans="1:28" ht="15" customHeight="1">
      <c r="A28" s="1233"/>
      <c r="B28" s="1233"/>
      <c r="C28" s="1233"/>
      <c r="D28" s="1233"/>
      <c r="E28" s="855"/>
      <c r="F28" s="851"/>
      <c r="G28" s="851"/>
      <c r="H28" s="851"/>
      <c r="I28" s="847"/>
      <c r="J28" s="844"/>
      <c r="K28" s="854"/>
      <c r="L28" s="540"/>
      <c r="M28" s="553" t="s">
        <v>12</v>
      </c>
      <c r="N28" s="566"/>
      <c r="O28" s="566"/>
      <c r="P28" s="566"/>
      <c r="Q28" s="566"/>
      <c r="R28" s="566"/>
      <c r="S28" s="566"/>
      <c r="T28" s="566"/>
      <c r="U28" s="565"/>
      <c r="V28" s="566"/>
      <c r="W28" s="667"/>
      <c r="Y28" s="591"/>
      <c r="Z28" s="591" t="str">
        <f t="shared" si="0"/>
        <v>Добавить схему подключения</v>
      </c>
      <c r="AA28" s="591"/>
      <c r="AB28" s="591"/>
    </row>
    <row r="29" spans="1:28" ht="15" customHeight="1">
      <c r="A29" s="1233"/>
      <c r="B29" s="1233"/>
      <c r="C29" s="1233"/>
      <c r="D29" s="855"/>
      <c r="E29" s="855"/>
      <c r="F29" s="851"/>
      <c r="G29" s="851"/>
      <c r="H29" s="851"/>
      <c r="I29" s="847"/>
      <c r="J29" s="844"/>
      <c r="K29" s="854"/>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row>
    <row r="30" spans="1:28" ht="15" customHeight="1">
      <c r="A30" s="1233"/>
      <c r="B30" s="1233"/>
      <c r="C30" s="855"/>
      <c r="D30" s="855"/>
      <c r="E30" s="855"/>
      <c r="F30" s="855"/>
      <c r="G30" s="860"/>
      <c r="H30" s="847"/>
      <c r="I30" s="858"/>
      <c r="J30" s="844"/>
      <c r="K30" s="859"/>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row>
    <row r="31" spans="1:28" ht="15" customHeight="1">
      <c r="A31" s="1233"/>
      <c r="B31" s="855"/>
      <c r="C31" s="855"/>
      <c r="D31" s="855"/>
      <c r="E31" s="855"/>
      <c r="F31" s="855"/>
      <c r="G31" s="860"/>
      <c r="H31" s="847"/>
      <c r="I31" s="847"/>
      <c r="J31" s="844"/>
      <c r="K31" s="854"/>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row>
    <row r="32" spans="1:28" s="524" customFormat="1" ht="15" customHeight="1">
      <c r="A32" s="843"/>
      <c r="B32" s="843"/>
      <c r="C32" s="843"/>
      <c r="D32" s="843"/>
      <c r="E32" s="843"/>
      <c r="F32" s="843"/>
      <c r="G32" s="843"/>
      <c r="H32" s="843"/>
      <c r="I32" s="843"/>
      <c r="J32" s="843"/>
      <c r="K32" s="843"/>
      <c r="L32" s="494"/>
      <c r="M32" s="567" t="s">
        <v>309</v>
      </c>
      <c r="N32" s="566"/>
      <c r="O32" s="566"/>
      <c r="P32" s="566"/>
      <c r="Q32" s="566"/>
      <c r="R32" s="566"/>
      <c r="S32" s="566"/>
      <c r="T32" s="566"/>
      <c r="U32" s="565"/>
      <c r="V32" s="566"/>
      <c r="W32" s="667"/>
      <c r="X32" s="589"/>
      <c r="Y32" s="589"/>
      <c r="Z32" s="589"/>
      <c r="AA32" s="589"/>
      <c r="AB32" s="589"/>
    </row>
    <row r="33" spans="1:28" ht="11.25">
      <c r="A33" s="525"/>
      <c r="B33" s="525"/>
      <c r="C33" s="525"/>
      <c r="D33" s="525"/>
      <c r="E33" s="525"/>
      <c r="F33" s="525"/>
      <c r="G33" s="525"/>
      <c r="H33" s="525"/>
      <c r="I33" s="525"/>
      <c r="J33" s="525"/>
      <c r="K33" s="525"/>
      <c r="X33" s="525"/>
      <c r="Y33" s="525"/>
      <c r="Z33" s="525"/>
      <c r="AA33" s="525"/>
      <c r="AB33" s="525"/>
    </row>
    <row r="34" spans="1:28" ht="89.25" customHeight="1">
      <c r="L34" s="1">
        <v>1</v>
      </c>
      <c r="M34" s="1197" t="s">
        <v>632</v>
      </c>
      <c r="N34" s="1197"/>
      <c r="O34" s="1197"/>
      <c r="P34" s="1197"/>
      <c r="Q34" s="1197"/>
      <c r="R34" s="1197"/>
      <c r="S34" s="1197"/>
      <c r="T34" s="1197"/>
      <c r="U34" s="1197"/>
      <c r="V34" s="1197"/>
      <c r="W34" s="1197"/>
    </row>
  </sheetData>
  <sheetProtection password="FA9C" sheet="1" objects="1" scenarios="1" formatColumns="0" formatRows="0"/>
  <dataConsolidate leftLabels="1" link="1"/>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825</vt:i4>
      </vt:variant>
    </vt:vector>
  </HeadingPairs>
  <TitlesOfParts>
    <vt:vector size="837" baseType="lpstr">
      <vt:lpstr>Инструкция</vt:lpstr>
      <vt:lpstr>Титульный</vt:lpstr>
      <vt:lpstr>Территории</vt:lpstr>
      <vt:lpstr>Перечень тарифов</vt:lpstr>
      <vt:lpstr>Форма 1.0.1 | Т-подкл</vt:lpstr>
      <vt:lpstr>Форма 4.2.4 | Т-подкл</vt:lpstr>
      <vt:lpstr>Форма 1.0.1 | Форма 4.7</vt:lpstr>
      <vt:lpstr>Форма 4.7</vt:lpstr>
      <vt:lpstr>Форма 1.0.1 | Форма 4.8</vt:lpstr>
      <vt:lpstr>Форма 4.8</vt:lpstr>
      <vt:lpstr>Комментарии</vt:lpstr>
      <vt:lpstr>Проверка</vt:lpstr>
      <vt:lpstr>activity</vt:lpstr>
      <vt:lpstr>add_CS_List05_1</vt:lpstr>
      <vt:lpstr>add_CS_List05_13</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add_CT_13</vt:lpstr>
      <vt:lpstr>add_CT_2</vt:lpstr>
      <vt:lpstr>add_CT_3</vt:lpstr>
      <vt:lpstr>add_CT_3_i</vt:lpstr>
      <vt:lpstr>add_CT_4</vt:lpstr>
      <vt:lpstr>add_CT_5</vt:lpstr>
      <vt:lpstr>add_CT_6</vt:lpstr>
      <vt:lpstr>add_CT_7</vt:lpstr>
      <vt:lpstr>add_CT_8</vt:lpstr>
      <vt:lpstr>add_CT_9</vt:lpstr>
      <vt:lpstr>add_MO_1</vt:lpstr>
      <vt:lpstr>add_MO_13</vt:lpstr>
      <vt:lpstr>add_MO_2</vt:lpstr>
      <vt:lpstr>add_MO_3</vt:lpstr>
      <vt:lpstr>add_MO_3_i</vt:lpstr>
      <vt:lpstr>add_MO_4</vt:lpstr>
      <vt:lpstr>add_MO_5</vt:lpstr>
      <vt:lpstr>add_MO_6</vt:lpstr>
      <vt:lpstr>add_MO_7</vt:lpstr>
      <vt:lpstr>add_MO_8</vt:lpstr>
      <vt:lpstr>add_MO_9</vt:lpstr>
      <vt:lpstr>add_MO_List05_1</vt:lpstr>
      <vt:lpstr>add_MO_List05_13</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add_MR_List05_13</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add_Rate_13</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add_TER_List05_13</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add_Warm_13</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Шилов Артур Сергеевич</cp:lastModifiedBy>
  <cp:lastPrinted>2013-08-29T08:11:20Z</cp:lastPrinted>
  <dcterms:created xsi:type="dcterms:W3CDTF">2004-05-21T07:18:45Z</dcterms:created>
  <dcterms:modified xsi:type="dcterms:W3CDTF">2021-09-14T14:14:13Z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